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DX\メニュー開発\100_SF\01_コントラクト\健康な食事\しっかり\味噌汁付き\"/>
    </mc:Choice>
  </mc:AlternateContent>
  <bookViews>
    <workbookView xWindow="708" yWindow="2340" windowWidth="14952" windowHeight="8448" activeTab="2"/>
  </bookViews>
  <sheets>
    <sheet name="メニューPOP" sheetId="5" r:id="rId1"/>
    <sheet name="一覧表" sheetId="6" r:id="rId2"/>
    <sheet name="元データ★ここを上書き" sheetId="4" r:id="rId3"/>
  </sheets>
  <definedNames>
    <definedName name="_xlnm._FilterDatabase" localSheetId="1" hidden="1">一覧表!$A$1:$W$61</definedName>
    <definedName name="_xlnm._FilterDatabase" localSheetId="2" hidden="1">元データ★ここを上書き!$A$2:$DC$316</definedName>
    <definedName name="_xlnm.Print_Area" localSheetId="0">メニューPOP!$A$2:$J$34</definedName>
  </definedNames>
  <calcPr calcId="162913"/>
</workbook>
</file>

<file path=xl/calcChain.xml><?xml version="1.0" encoding="utf-8"?>
<calcChain xmlns="http://schemas.openxmlformats.org/spreadsheetml/2006/main">
  <c r="D27" i="5" l="1"/>
  <c r="D61" i="6" l="1"/>
  <c r="D60" i="6"/>
  <c r="D59" i="6"/>
  <c r="D58" i="6"/>
  <c r="D57" i="6"/>
  <c r="D56" i="6"/>
  <c r="D51" i="6"/>
  <c r="D49" i="6"/>
  <c r="D46" i="6"/>
  <c r="D44" i="6"/>
  <c r="D43" i="6"/>
  <c r="D42" i="6"/>
  <c r="D41" i="6"/>
  <c r="D39" i="6"/>
  <c r="D38" i="6"/>
  <c r="D37" i="6"/>
  <c r="D36" i="6"/>
  <c r="D34" i="6"/>
  <c r="D31" i="6"/>
  <c r="D30" i="6"/>
  <c r="D29" i="6"/>
  <c r="D28" i="6"/>
  <c r="D27" i="6"/>
  <c r="D26" i="6"/>
  <c r="D25" i="6"/>
  <c r="D24" i="6"/>
  <c r="D23" i="6"/>
  <c r="D22" i="6"/>
  <c r="D20" i="6"/>
  <c r="D19" i="6"/>
  <c r="D15" i="6"/>
  <c r="D14" i="6"/>
  <c r="D13" i="6"/>
  <c r="D11" i="6"/>
  <c r="D9" i="6"/>
  <c r="D8" i="6"/>
  <c r="D7" i="6"/>
  <c r="D6" i="6"/>
  <c r="D5" i="6"/>
  <c r="D4" i="6"/>
  <c r="D2" i="6"/>
  <c r="D3" i="6"/>
  <c r="CS7" i="4"/>
  <c r="CY7" i="4" s="1"/>
  <c r="CS56" i="4" l="1"/>
  <c r="CY56" i="4" s="1"/>
  <c r="CO220" i="4" l="1"/>
  <c r="CO216" i="4"/>
  <c r="CP220" i="4"/>
  <c r="CO11" i="4"/>
  <c r="CO7" i="4"/>
  <c r="CZ7" i="4" l="1"/>
  <c r="L5" i="6" l="1"/>
  <c r="R5" i="6" s="1"/>
  <c r="L6" i="6"/>
  <c r="R6" i="6" s="1"/>
  <c r="L7" i="6"/>
  <c r="R7" i="6" s="1"/>
  <c r="L8" i="6"/>
  <c r="R8" i="6" s="1"/>
  <c r="L9" i="6"/>
  <c r="R9" i="6" s="1"/>
  <c r="L10" i="6"/>
  <c r="R10" i="6" s="1"/>
  <c r="L11" i="6"/>
  <c r="R11" i="6" s="1"/>
  <c r="L12" i="6"/>
  <c r="R12" i="6" s="1"/>
  <c r="L13" i="6"/>
  <c r="R13" i="6" s="1"/>
  <c r="L14" i="6"/>
  <c r="R14" i="6" s="1"/>
  <c r="L15" i="6"/>
  <c r="R15" i="6" s="1"/>
  <c r="L16" i="6"/>
  <c r="R16" i="6" s="1"/>
  <c r="L17" i="6"/>
  <c r="R17" i="6" s="1"/>
  <c r="L18" i="6"/>
  <c r="R18" i="6" s="1"/>
  <c r="L19" i="6"/>
  <c r="R19" i="6" s="1"/>
  <c r="L20" i="6"/>
  <c r="R20" i="6" s="1"/>
  <c r="L21" i="6"/>
  <c r="R21" i="6" s="1"/>
  <c r="L22" i="6"/>
  <c r="R22" i="6" s="1"/>
  <c r="L23" i="6"/>
  <c r="R23" i="6" s="1"/>
  <c r="L24" i="6"/>
  <c r="R24" i="6" s="1"/>
  <c r="L25" i="6"/>
  <c r="R25" i="6" s="1"/>
  <c r="L26" i="6"/>
  <c r="R26" i="6" s="1"/>
  <c r="L27" i="6"/>
  <c r="R27" i="6" s="1"/>
  <c r="L28" i="6"/>
  <c r="R28" i="6" s="1"/>
  <c r="L29" i="6"/>
  <c r="R29" i="6" s="1"/>
  <c r="L30" i="6"/>
  <c r="R30" i="6" s="1"/>
  <c r="L31" i="6"/>
  <c r="R31" i="6" s="1"/>
  <c r="L32" i="6"/>
  <c r="R32" i="6" s="1"/>
  <c r="L33" i="6"/>
  <c r="R33" i="6" s="1"/>
  <c r="L34" i="6"/>
  <c r="R34" i="6" s="1"/>
  <c r="L35" i="6"/>
  <c r="R35" i="6" s="1"/>
  <c r="L36" i="6"/>
  <c r="R36" i="6" s="1"/>
  <c r="L37" i="6"/>
  <c r="R37" i="6" s="1"/>
  <c r="L38" i="6"/>
  <c r="R38" i="6" s="1"/>
  <c r="L39" i="6"/>
  <c r="R39" i="6" s="1"/>
  <c r="L40" i="6"/>
  <c r="R40" i="6" s="1"/>
  <c r="L41" i="6"/>
  <c r="R41" i="6" s="1"/>
  <c r="L42" i="6"/>
  <c r="R42" i="6" s="1"/>
  <c r="L43" i="6"/>
  <c r="R43" i="6" s="1"/>
  <c r="L44" i="6"/>
  <c r="R44" i="6" s="1"/>
  <c r="L45" i="6"/>
  <c r="R45" i="6" s="1"/>
  <c r="L46" i="6"/>
  <c r="R46" i="6" s="1"/>
  <c r="L47" i="6"/>
  <c r="R47" i="6" s="1"/>
  <c r="L48" i="6"/>
  <c r="R48" i="6" s="1"/>
  <c r="L49" i="6"/>
  <c r="R49" i="6" s="1"/>
  <c r="L50" i="6"/>
  <c r="R50" i="6" s="1"/>
  <c r="L51" i="6"/>
  <c r="R51" i="6" s="1"/>
  <c r="L52" i="6"/>
  <c r="R52" i="6" s="1"/>
  <c r="L53" i="6"/>
  <c r="R53" i="6" s="1"/>
  <c r="L54" i="6"/>
  <c r="R54" i="6" s="1"/>
  <c r="L55" i="6"/>
  <c r="R55" i="6" s="1"/>
  <c r="L56" i="6"/>
  <c r="R56" i="6" s="1"/>
  <c r="L57" i="6"/>
  <c r="R57" i="6" s="1"/>
  <c r="L58" i="6"/>
  <c r="R58" i="6" s="1"/>
  <c r="L59" i="6"/>
  <c r="R59" i="6" s="1"/>
  <c r="L60" i="6"/>
  <c r="R60" i="6" s="1"/>
  <c r="L61" i="6"/>
  <c r="R61" i="6" s="1"/>
  <c r="L4" i="6"/>
  <c r="R4" i="6" s="1"/>
  <c r="L3" i="6"/>
  <c r="D55" i="6"/>
  <c r="D54" i="6"/>
  <c r="D53" i="6"/>
  <c r="D52" i="6"/>
  <c r="D50" i="6"/>
  <c r="D48" i="6"/>
  <c r="D47" i="6"/>
  <c r="D45" i="6"/>
  <c r="D40" i="6"/>
  <c r="B38" i="6"/>
  <c r="C38" i="6" s="1"/>
  <c r="D35" i="6"/>
  <c r="D33" i="6"/>
  <c r="D32" i="6"/>
  <c r="D21" i="6"/>
  <c r="D18" i="6"/>
  <c r="D17" i="6"/>
  <c r="D16" i="6"/>
  <c r="B13" i="6"/>
  <c r="C13" i="6" s="1"/>
  <c r="D12" i="6"/>
  <c r="B12" i="6"/>
  <c r="C12" i="6" s="1"/>
  <c r="D10" i="6"/>
  <c r="B61" i="6"/>
  <c r="C61" i="6" s="1"/>
  <c r="B60" i="6"/>
  <c r="C60" i="6" s="1"/>
  <c r="B59" i="6"/>
  <c r="C59" i="6" s="1"/>
  <c r="B58" i="6"/>
  <c r="C58" i="6" s="1"/>
  <c r="B57" i="6"/>
  <c r="C57" i="6" s="1"/>
  <c r="B56" i="6"/>
  <c r="C56" i="6" s="1"/>
  <c r="B55" i="6"/>
  <c r="C55" i="6" s="1"/>
  <c r="B54" i="6"/>
  <c r="C54" i="6" s="1"/>
  <c r="B53" i="6"/>
  <c r="C53" i="6" s="1"/>
  <c r="B52" i="6"/>
  <c r="C52" i="6" s="1"/>
  <c r="B51" i="6"/>
  <c r="C51" i="6" s="1"/>
  <c r="B50" i="6"/>
  <c r="C50" i="6" s="1"/>
  <c r="B49" i="6"/>
  <c r="C49" i="6" s="1"/>
  <c r="B48" i="6"/>
  <c r="C48" i="6" s="1"/>
  <c r="B47" i="6"/>
  <c r="C47" i="6" s="1"/>
  <c r="B46" i="6"/>
  <c r="C46" i="6" s="1"/>
  <c r="B45" i="6"/>
  <c r="C45" i="6" s="1"/>
  <c r="B44" i="6"/>
  <c r="C44" i="6" s="1"/>
  <c r="B43" i="6"/>
  <c r="C43" i="6" s="1"/>
  <c r="B42" i="6"/>
  <c r="C42" i="6" s="1"/>
  <c r="B41" i="6"/>
  <c r="C41" i="6" s="1"/>
  <c r="B40" i="6"/>
  <c r="C40" i="6" s="1"/>
  <c r="B39" i="6"/>
  <c r="C39" i="6" s="1"/>
  <c r="B37" i="6"/>
  <c r="C37" i="6" s="1"/>
  <c r="B36" i="6"/>
  <c r="C36" i="6" s="1"/>
  <c r="B35" i="6"/>
  <c r="C35" i="6" s="1"/>
  <c r="B34" i="6"/>
  <c r="C34" i="6" s="1"/>
  <c r="B33" i="6"/>
  <c r="C33" i="6" s="1"/>
  <c r="B32" i="6"/>
  <c r="C32" i="6" s="1"/>
  <c r="B31" i="6"/>
  <c r="C31" i="6" s="1"/>
  <c r="B30" i="6"/>
  <c r="C30" i="6" s="1"/>
  <c r="B29" i="6"/>
  <c r="C29" i="6" s="1"/>
  <c r="B28" i="6"/>
  <c r="C28" i="6" s="1"/>
  <c r="B27" i="6"/>
  <c r="C27" i="6" s="1"/>
  <c r="B26" i="6"/>
  <c r="C26" i="6" s="1"/>
  <c r="B25" i="6"/>
  <c r="C25" i="6" s="1"/>
  <c r="B24" i="6"/>
  <c r="C24" i="6" s="1"/>
  <c r="B23" i="6"/>
  <c r="C23" i="6" s="1"/>
  <c r="B22" i="6"/>
  <c r="C22" i="6" s="1"/>
  <c r="B21" i="6"/>
  <c r="C21" i="6" s="1"/>
  <c r="B20" i="6"/>
  <c r="C20" i="6" s="1"/>
  <c r="B19" i="6"/>
  <c r="C19" i="6" s="1"/>
  <c r="B18" i="6"/>
  <c r="C18" i="6" s="1"/>
  <c r="B17" i="6"/>
  <c r="C17" i="6" s="1"/>
  <c r="B16" i="6"/>
  <c r="C16" i="6" s="1"/>
  <c r="B15" i="6"/>
  <c r="C15" i="6" s="1"/>
  <c r="B14" i="6"/>
  <c r="C14" i="6" s="1"/>
  <c r="B11" i="6"/>
  <c r="C11" i="6" s="1"/>
  <c r="B10" i="6"/>
  <c r="C10" i="6" s="1"/>
  <c r="B9" i="6"/>
  <c r="C9" i="6" s="1"/>
  <c r="B8" i="6"/>
  <c r="C8" i="6" s="1"/>
  <c r="B7" i="6"/>
  <c r="C7" i="6" s="1"/>
  <c r="B6" i="6"/>
  <c r="C6" i="6" s="1"/>
  <c r="B5" i="6"/>
  <c r="C5" i="6" s="1"/>
  <c r="B4" i="6"/>
  <c r="C4" i="6" s="1"/>
  <c r="B3" i="6"/>
  <c r="C3" i="6" s="1"/>
  <c r="B2" i="6"/>
  <c r="C2" i="6" s="1"/>
  <c r="D25" i="5"/>
  <c r="D26" i="5"/>
  <c r="L2" i="6"/>
  <c r="R2" i="6" s="1"/>
  <c r="CZ316" i="4"/>
  <c r="CZ312" i="4"/>
  <c r="CZ308" i="4"/>
  <c r="CZ304" i="4"/>
  <c r="CZ300" i="4"/>
  <c r="CZ296" i="4"/>
  <c r="CZ290" i="4"/>
  <c r="CZ283" i="4"/>
  <c r="CZ277" i="4"/>
  <c r="CZ270" i="4"/>
  <c r="CZ263" i="4"/>
  <c r="CZ258" i="4"/>
  <c r="CZ251" i="4"/>
  <c r="CZ247" i="4"/>
  <c r="CZ240" i="4"/>
  <c r="CZ233" i="4"/>
  <c r="CZ227" i="4"/>
  <c r="CZ220" i="4"/>
  <c r="CZ216" i="4"/>
  <c r="CZ211" i="4"/>
  <c r="CZ207" i="4"/>
  <c r="CZ200" i="4"/>
  <c r="CZ194" i="4"/>
  <c r="CZ190" i="4"/>
  <c r="CZ186" i="4"/>
  <c r="CZ182" i="4"/>
  <c r="CZ177" i="4"/>
  <c r="CZ170" i="4"/>
  <c r="CZ163" i="4"/>
  <c r="CZ156" i="4"/>
  <c r="CZ149" i="4"/>
  <c r="CZ142" i="4"/>
  <c r="CZ136" i="4"/>
  <c r="CZ132" i="4"/>
  <c r="CZ128" i="4"/>
  <c r="CZ124" i="4"/>
  <c r="CZ120" i="4"/>
  <c r="CZ116" i="4"/>
  <c r="CZ112" i="4"/>
  <c r="CZ108" i="4"/>
  <c r="CZ104" i="4"/>
  <c r="CZ98" i="4"/>
  <c r="CZ94" i="4"/>
  <c r="CZ89" i="4"/>
  <c r="CZ83" i="4"/>
  <c r="CZ76" i="4"/>
  <c r="CZ70" i="4"/>
  <c r="CZ65" i="4"/>
  <c r="CZ61" i="4"/>
  <c r="CZ56" i="4"/>
  <c r="CZ50" i="4"/>
  <c r="CZ46" i="4"/>
  <c r="CZ40" i="4"/>
  <c r="CZ33" i="4"/>
  <c r="CZ27" i="4"/>
  <c r="CZ23" i="4"/>
  <c r="CZ19" i="4"/>
  <c r="CZ15" i="4"/>
  <c r="CZ11" i="4"/>
  <c r="G2" i="6"/>
  <c r="P2" i="6" s="1"/>
  <c r="CP7" i="4"/>
  <c r="H2" i="6" s="1"/>
  <c r="CQ7" i="4"/>
  <c r="I2" i="6" s="1"/>
  <c r="CR7" i="4"/>
  <c r="J2" i="6" s="1"/>
  <c r="CS177" i="4"/>
  <c r="CY177" i="4" s="1"/>
  <c r="CR177" i="4"/>
  <c r="J35" i="6" s="1"/>
  <c r="CQ177" i="4"/>
  <c r="I35" i="6" s="1"/>
  <c r="CP177" i="4"/>
  <c r="H35" i="6" s="1"/>
  <c r="CO177" i="4"/>
  <c r="CX177" i="4" s="1"/>
  <c r="CS290" i="4"/>
  <c r="CY290" i="4" s="1"/>
  <c r="CR290" i="4"/>
  <c r="J55" i="6" s="1"/>
  <c r="CQ290" i="4"/>
  <c r="I55" i="6" s="1"/>
  <c r="CP290" i="4"/>
  <c r="H55" i="6" s="1"/>
  <c r="CO290" i="4"/>
  <c r="CX290" i="4" s="1"/>
  <c r="CS277" i="4"/>
  <c r="CY277" i="4" s="1"/>
  <c r="CR277" i="4"/>
  <c r="J53" i="6" s="1"/>
  <c r="CQ277" i="4"/>
  <c r="I53" i="6" s="1"/>
  <c r="CP277" i="4"/>
  <c r="H53" i="6" s="1"/>
  <c r="CO277" i="4"/>
  <c r="CX277" i="4" s="1"/>
  <c r="CS270" i="4"/>
  <c r="CY270" i="4" s="1"/>
  <c r="CR270" i="4"/>
  <c r="J52" i="6" s="1"/>
  <c r="CQ270" i="4"/>
  <c r="I52" i="6" s="1"/>
  <c r="CP270" i="4"/>
  <c r="H52" i="6" s="1"/>
  <c r="CO270" i="4"/>
  <c r="CX270" i="4" s="1"/>
  <c r="CS258" i="4"/>
  <c r="CY258" i="4" s="1"/>
  <c r="CR258" i="4"/>
  <c r="J50" i="6" s="1"/>
  <c r="CQ258" i="4"/>
  <c r="I50" i="6" s="1"/>
  <c r="CP258" i="4"/>
  <c r="H50" i="6" s="1"/>
  <c r="CO258" i="4"/>
  <c r="CX258" i="4" s="1"/>
  <c r="CS247" i="4"/>
  <c r="CY247" i="4" s="1"/>
  <c r="CR247" i="4"/>
  <c r="J48" i="6" s="1"/>
  <c r="CQ247" i="4"/>
  <c r="I48" i="6" s="1"/>
  <c r="CP247" i="4"/>
  <c r="H48" i="6" s="1"/>
  <c r="CO247" i="4"/>
  <c r="G48" i="6" s="1"/>
  <c r="P48" i="6" s="1"/>
  <c r="CS240" i="4"/>
  <c r="CR240" i="4"/>
  <c r="J47" i="6" s="1"/>
  <c r="CQ240" i="4"/>
  <c r="I47" i="6" s="1"/>
  <c r="CP240" i="4"/>
  <c r="H47" i="6" s="1"/>
  <c r="CO240" i="4"/>
  <c r="G47" i="6" s="1"/>
  <c r="P47" i="6" s="1"/>
  <c r="CS227" i="4"/>
  <c r="K45" i="6" s="1"/>
  <c r="Q45" i="6" s="1"/>
  <c r="CR227" i="4"/>
  <c r="J45" i="6" s="1"/>
  <c r="CQ227" i="4"/>
  <c r="I45" i="6" s="1"/>
  <c r="CP227" i="4"/>
  <c r="CO227" i="4"/>
  <c r="CX227" i="4" s="1"/>
  <c r="CS207" i="4"/>
  <c r="CY207" i="4" s="1"/>
  <c r="CR207" i="4"/>
  <c r="J41" i="6" s="1"/>
  <c r="CQ207" i="4"/>
  <c r="CP207" i="4"/>
  <c r="H41" i="6" s="1"/>
  <c r="CO207" i="4"/>
  <c r="G41" i="6" s="1"/>
  <c r="P41" i="6" s="1"/>
  <c r="CS170" i="4"/>
  <c r="CY170" i="4" s="1"/>
  <c r="CR170" i="4"/>
  <c r="CQ170" i="4"/>
  <c r="I34" i="6" s="1"/>
  <c r="CP170" i="4"/>
  <c r="H34" i="6" s="1"/>
  <c r="CO170" i="4"/>
  <c r="CX170" i="4" s="1"/>
  <c r="CS163" i="4"/>
  <c r="CY163" i="4" s="1"/>
  <c r="CR163" i="4"/>
  <c r="J33" i="6" s="1"/>
  <c r="CQ163" i="4"/>
  <c r="I33" i="6" s="1"/>
  <c r="CP163" i="4"/>
  <c r="H33" i="6" s="1"/>
  <c r="CO163" i="4"/>
  <c r="CX163" i="4" s="1"/>
  <c r="CS156" i="4"/>
  <c r="K32" i="6" s="1"/>
  <c r="Q32" i="6" s="1"/>
  <c r="CR156" i="4"/>
  <c r="J32" i="6" s="1"/>
  <c r="CQ156" i="4"/>
  <c r="I32" i="6" s="1"/>
  <c r="CP156" i="4"/>
  <c r="H32" i="6" s="1"/>
  <c r="CO156" i="4"/>
  <c r="CX156" i="4" s="1"/>
  <c r="CS149" i="4"/>
  <c r="CY149" i="4" s="1"/>
  <c r="CR149" i="4"/>
  <c r="J31" i="6" s="1"/>
  <c r="CQ149" i="4"/>
  <c r="I31" i="6" s="1"/>
  <c r="CP149" i="4"/>
  <c r="H31" i="6" s="1"/>
  <c r="CO149" i="4"/>
  <c r="G31" i="6" s="1"/>
  <c r="P31" i="6" s="1"/>
  <c r="CS83" i="4"/>
  <c r="CY83" i="4" s="1"/>
  <c r="CR83" i="4"/>
  <c r="J17" i="6" s="1"/>
  <c r="CQ83" i="4"/>
  <c r="I17" i="6" s="1"/>
  <c r="CP83" i="4"/>
  <c r="H17" i="6" s="1"/>
  <c r="CO83" i="4"/>
  <c r="CS40" i="4"/>
  <c r="CY40" i="4" s="1"/>
  <c r="CR40" i="4"/>
  <c r="CQ40" i="4"/>
  <c r="I9" i="6" s="1"/>
  <c r="CP40" i="4"/>
  <c r="H9" i="6" s="1"/>
  <c r="CO40" i="4"/>
  <c r="CX40" i="4" s="1"/>
  <c r="CS296" i="4"/>
  <c r="CR296" i="4"/>
  <c r="J56" i="6" s="1"/>
  <c r="CQ296" i="4"/>
  <c r="I56" i="6" s="1"/>
  <c r="CP296" i="4"/>
  <c r="H56" i="6" s="1"/>
  <c r="CO296" i="4"/>
  <c r="CS283" i="4"/>
  <c r="CY283" i="4" s="1"/>
  <c r="CR283" i="4"/>
  <c r="J54" i="6" s="1"/>
  <c r="CQ283" i="4"/>
  <c r="I54" i="6" s="1"/>
  <c r="CP283" i="4"/>
  <c r="H54" i="6" s="1"/>
  <c r="CO283" i="4"/>
  <c r="CX283" i="4" s="1"/>
  <c r="CS233" i="4"/>
  <c r="CY233" i="4" s="1"/>
  <c r="CR233" i="4"/>
  <c r="J46" i="6" s="1"/>
  <c r="CQ233" i="4"/>
  <c r="CP233" i="4"/>
  <c r="H46" i="6" s="1"/>
  <c r="CO233" i="4"/>
  <c r="CX233" i="4" s="1"/>
  <c r="CS200" i="4"/>
  <c r="CY200" i="4" s="1"/>
  <c r="CR200" i="4"/>
  <c r="CQ200" i="4"/>
  <c r="I40" i="6" s="1"/>
  <c r="CP200" i="4"/>
  <c r="H40" i="6" s="1"/>
  <c r="CO200" i="4"/>
  <c r="G40" i="6" s="1"/>
  <c r="P40" i="6" s="1"/>
  <c r="CS142" i="4"/>
  <c r="CR142" i="4"/>
  <c r="J30" i="6" s="1"/>
  <c r="CQ142" i="4"/>
  <c r="I30" i="6" s="1"/>
  <c r="CP142" i="4"/>
  <c r="H30" i="6" s="1"/>
  <c r="CO142" i="4"/>
  <c r="CS104" i="4"/>
  <c r="CY104" i="4" s="1"/>
  <c r="CR104" i="4"/>
  <c r="J21" i="6" s="1"/>
  <c r="CQ104" i="4"/>
  <c r="I21" i="6" s="1"/>
  <c r="CP104" i="4"/>
  <c r="CO104" i="4"/>
  <c r="G21" i="6" s="1"/>
  <c r="P21" i="6" s="1"/>
  <c r="CS89" i="4"/>
  <c r="K18" i="6" s="1"/>
  <c r="Q18" i="6" s="1"/>
  <c r="CR89" i="4"/>
  <c r="J18" i="6" s="1"/>
  <c r="CQ89" i="4"/>
  <c r="I18" i="6" s="1"/>
  <c r="CP89" i="4"/>
  <c r="H18" i="6" s="1"/>
  <c r="CO89" i="4"/>
  <c r="G18" i="6" s="1"/>
  <c r="P18" i="6" s="1"/>
  <c r="CS76" i="4"/>
  <c r="CY76" i="4" s="1"/>
  <c r="CR76" i="4"/>
  <c r="J16" i="6" s="1"/>
  <c r="CQ76" i="4"/>
  <c r="I16" i="6" s="1"/>
  <c r="CP76" i="4"/>
  <c r="H16" i="6" s="1"/>
  <c r="CO76" i="4"/>
  <c r="CX76" i="4" s="1"/>
  <c r="CR56" i="4"/>
  <c r="J12" i="6" s="1"/>
  <c r="CQ56" i="4"/>
  <c r="I12" i="6" s="1"/>
  <c r="CP56" i="4"/>
  <c r="H12" i="6" s="1"/>
  <c r="CO56" i="4"/>
  <c r="CX56" i="4" s="1"/>
  <c r="CS46" i="4"/>
  <c r="CY46" i="4" s="1"/>
  <c r="CR46" i="4"/>
  <c r="J10" i="6" s="1"/>
  <c r="CQ46" i="4"/>
  <c r="I10" i="6" s="1"/>
  <c r="CP46" i="4"/>
  <c r="H10" i="6" s="1"/>
  <c r="CO46" i="4"/>
  <c r="G10" i="6" s="1"/>
  <c r="P10" i="6" s="1"/>
  <c r="CS33" i="4"/>
  <c r="CY33" i="4" s="1"/>
  <c r="CR33" i="4"/>
  <c r="J8" i="6" s="1"/>
  <c r="CQ33" i="4"/>
  <c r="I8" i="6" s="1"/>
  <c r="CP33" i="4"/>
  <c r="CO33" i="4"/>
  <c r="G8" i="6" s="1"/>
  <c r="P8" i="6" s="1"/>
  <c r="CS263" i="4"/>
  <c r="CY263" i="4" s="1"/>
  <c r="CR263" i="4"/>
  <c r="J51" i="6" s="1"/>
  <c r="CQ263" i="4"/>
  <c r="I51" i="6" s="1"/>
  <c r="CP263" i="4"/>
  <c r="H51" i="6" s="1"/>
  <c r="CO263" i="4"/>
  <c r="CX263" i="4" s="1"/>
  <c r="CS220" i="4"/>
  <c r="CY220" i="4" s="1"/>
  <c r="CR220" i="4"/>
  <c r="J44" i="6" s="1"/>
  <c r="CQ220" i="4"/>
  <c r="I44" i="6" s="1"/>
  <c r="H44" i="6"/>
  <c r="G44" i="6"/>
  <c r="P44" i="6" s="1"/>
  <c r="CS216" i="4"/>
  <c r="CY216" i="4" s="1"/>
  <c r="CR216" i="4"/>
  <c r="J43" i="6" s="1"/>
  <c r="CQ216" i="4"/>
  <c r="I43" i="6" s="1"/>
  <c r="CP216" i="4"/>
  <c r="H43" i="6" s="1"/>
  <c r="CX216" i="4"/>
  <c r="CS182" i="4"/>
  <c r="CY182" i="4" s="1"/>
  <c r="CR182" i="4"/>
  <c r="J36" i="6" s="1"/>
  <c r="CQ182" i="4"/>
  <c r="I36" i="6" s="1"/>
  <c r="CP182" i="4"/>
  <c r="CO182" i="4"/>
  <c r="CX182" i="4" s="1"/>
  <c r="CS94" i="4"/>
  <c r="CY94" i="4" s="1"/>
  <c r="CR94" i="4"/>
  <c r="J19" i="6" s="1"/>
  <c r="CQ94" i="4"/>
  <c r="I19" i="6" s="1"/>
  <c r="CP94" i="4"/>
  <c r="H19" i="6" s="1"/>
  <c r="CO94" i="4"/>
  <c r="CX94" i="4" s="1"/>
  <c r="CS70" i="4"/>
  <c r="CY70" i="4" s="1"/>
  <c r="CR70" i="4"/>
  <c r="CQ70" i="4"/>
  <c r="I15" i="6" s="1"/>
  <c r="CP70" i="4"/>
  <c r="H15" i="6" s="1"/>
  <c r="CO70" i="4"/>
  <c r="CX70" i="4" s="1"/>
  <c r="CS61" i="4"/>
  <c r="CR61" i="4"/>
  <c r="J13" i="6" s="1"/>
  <c r="CQ61" i="4"/>
  <c r="I13" i="6" s="1"/>
  <c r="CP61" i="4"/>
  <c r="H13" i="6" s="1"/>
  <c r="CO61" i="4"/>
  <c r="CS316" i="4"/>
  <c r="K61" i="6" s="1"/>
  <c r="Q61" i="6" s="1"/>
  <c r="CR316" i="4"/>
  <c r="J61" i="6" s="1"/>
  <c r="CQ316" i="4"/>
  <c r="I61" i="6" s="1"/>
  <c r="CP316" i="4"/>
  <c r="H61" i="6" s="1"/>
  <c r="CO316" i="4"/>
  <c r="CX316" i="4" s="1"/>
  <c r="CS312" i="4"/>
  <c r="CY312" i="4" s="1"/>
  <c r="CR312" i="4"/>
  <c r="J60" i="6" s="1"/>
  <c r="CQ312" i="4"/>
  <c r="I60" i="6" s="1"/>
  <c r="CP312" i="4"/>
  <c r="CO312" i="4"/>
  <c r="CX312" i="4" s="1"/>
  <c r="CS308" i="4"/>
  <c r="CY308" i="4" s="1"/>
  <c r="CR308" i="4"/>
  <c r="J59" i="6" s="1"/>
  <c r="CQ308" i="4"/>
  <c r="CP308" i="4"/>
  <c r="H59" i="6" s="1"/>
  <c r="CO308" i="4"/>
  <c r="CX308" i="4" s="1"/>
  <c r="CS304" i="4"/>
  <c r="CY304" i="4" s="1"/>
  <c r="CR304" i="4"/>
  <c r="CQ304" i="4"/>
  <c r="I58" i="6" s="1"/>
  <c r="CP304" i="4"/>
  <c r="H58" i="6" s="1"/>
  <c r="CO304" i="4"/>
  <c r="CX304" i="4" s="1"/>
  <c r="CS300" i="4"/>
  <c r="CY300" i="4" s="1"/>
  <c r="CR300" i="4"/>
  <c r="J57" i="6" s="1"/>
  <c r="CQ300" i="4"/>
  <c r="I57" i="6" s="1"/>
  <c r="CP300" i="4"/>
  <c r="H57" i="6" s="1"/>
  <c r="CO300" i="4"/>
  <c r="CS251" i="4"/>
  <c r="K49" i="6" s="1"/>
  <c r="Q49" i="6" s="1"/>
  <c r="CR251" i="4"/>
  <c r="J49" i="6" s="1"/>
  <c r="CQ251" i="4"/>
  <c r="I49" i="6" s="1"/>
  <c r="CP251" i="4"/>
  <c r="CO251" i="4"/>
  <c r="CX251" i="4" s="1"/>
  <c r="CS211" i="4"/>
  <c r="CY211" i="4" s="1"/>
  <c r="CR211" i="4"/>
  <c r="J42" i="6" s="1"/>
  <c r="CQ211" i="4"/>
  <c r="CP211" i="4"/>
  <c r="H42" i="6" s="1"/>
  <c r="CO211" i="4"/>
  <c r="CX211" i="4" s="1"/>
  <c r="CS194" i="4"/>
  <c r="CY194" i="4" s="1"/>
  <c r="CR194" i="4"/>
  <c r="CQ194" i="4"/>
  <c r="I39" i="6" s="1"/>
  <c r="CP194" i="4"/>
  <c r="H39" i="6" s="1"/>
  <c r="CO194" i="4"/>
  <c r="CX194" i="4" s="1"/>
  <c r="CS190" i="4"/>
  <c r="CR190" i="4"/>
  <c r="J38" i="6" s="1"/>
  <c r="CQ190" i="4"/>
  <c r="I38" i="6" s="1"/>
  <c r="CP190" i="4"/>
  <c r="H38" i="6" s="1"/>
  <c r="CO190" i="4"/>
  <c r="CS186" i="4"/>
  <c r="CY186" i="4" s="1"/>
  <c r="CR186" i="4"/>
  <c r="J37" i="6" s="1"/>
  <c r="CQ186" i="4"/>
  <c r="I37" i="6" s="1"/>
  <c r="CP186" i="4"/>
  <c r="CO186" i="4"/>
  <c r="G37" i="6" s="1"/>
  <c r="P37" i="6" s="1"/>
  <c r="CS136" i="4"/>
  <c r="CY136" i="4" s="1"/>
  <c r="CR136" i="4"/>
  <c r="J29" i="6" s="1"/>
  <c r="CQ136" i="4"/>
  <c r="I29" i="6" s="1"/>
  <c r="CP136" i="4"/>
  <c r="H29" i="6" s="1"/>
  <c r="CO136" i="4"/>
  <c r="CX136" i="4" s="1"/>
  <c r="CS132" i="4"/>
  <c r="CY132" i="4" s="1"/>
  <c r="CR132" i="4"/>
  <c r="CQ132" i="4"/>
  <c r="I28" i="6" s="1"/>
  <c r="CP132" i="4"/>
  <c r="H28" i="6" s="1"/>
  <c r="CO132" i="4"/>
  <c r="CX132" i="4" s="1"/>
  <c r="CS128" i="4"/>
  <c r="CY128" i="4" s="1"/>
  <c r="CR128" i="4"/>
  <c r="J27" i="6" s="1"/>
  <c r="CQ128" i="4"/>
  <c r="CP128" i="4"/>
  <c r="H27" i="6" s="1"/>
  <c r="CO128" i="4"/>
  <c r="CX128" i="4" s="1"/>
  <c r="CS124" i="4"/>
  <c r="K26" i="6" s="1"/>
  <c r="Q26" i="6" s="1"/>
  <c r="CR124" i="4"/>
  <c r="CQ124" i="4"/>
  <c r="I26" i="6" s="1"/>
  <c r="CP124" i="4"/>
  <c r="H26" i="6" s="1"/>
  <c r="CO124" i="4"/>
  <c r="G26" i="6" s="1"/>
  <c r="P26" i="6" s="1"/>
  <c r="CS120" i="4"/>
  <c r="CY120" i="4" s="1"/>
  <c r="CR120" i="4"/>
  <c r="J25" i="6" s="1"/>
  <c r="CQ120" i="4"/>
  <c r="I25" i="6" s="1"/>
  <c r="CP120" i="4"/>
  <c r="H25" i="6" s="1"/>
  <c r="CO120" i="4"/>
  <c r="CX120" i="4" s="1"/>
  <c r="CS116" i="4"/>
  <c r="CY116" i="4" s="1"/>
  <c r="CR116" i="4"/>
  <c r="J24" i="6" s="1"/>
  <c r="CQ116" i="4"/>
  <c r="I24" i="6" s="1"/>
  <c r="CP116" i="4"/>
  <c r="H24" i="6" s="1"/>
  <c r="CO116" i="4"/>
  <c r="CS112" i="4"/>
  <c r="CY112" i="4" s="1"/>
  <c r="CR112" i="4"/>
  <c r="CQ112" i="4"/>
  <c r="I23" i="6" s="1"/>
  <c r="CP112" i="4"/>
  <c r="H23" i="6" s="1"/>
  <c r="CO112" i="4"/>
  <c r="G23" i="6" s="1"/>
  <c r="P23" i="6" s="1"/>
  <c r="CS108" i="4"/>
  <c r="CY108" i="4" s="1"/>
  <c r="CR108" i="4"/>
  <c r="J22" i="6" s="1"/>
  <c r="CQ108" i="4"/>
  <c r="I22" i="6" s="1"/>
  <c r="CP108" i="4"/>
  <c r="H22" i="6" s="1"/>
  <c r="CO108" i="4"/>
  <c r="G22" i="6" s="1"/>
  <c r="P22" i="6" s="1"/>
  <c r="CS98" i="4"/>
  <c r="CY98" i="4" s="1"/>
  <c r="CR98" i="4"/>
  <c r="J20" i="6" s="1"/>
  <c r="CQ98" i="4"/>
  <c r="I20" i="6" s="1"/>
  <c r="CP98" i="4"/>
  <c r="H20" i="6" s="1"/>
  <c r="CO98" i="4"/>
  <c r="CX98" i="4" s="1"/>
  <c r="CO65" i="4"/>
  <c r="CX65" i="4" s="1"/>
  <c r="CS65" i="4"/>
  <c r="CY65" i="4" s="1"/>
  <c r="CR65" i="4"/>
  <c r="CQ65" i="4"/>
  <c r="I14" i="6" s="1"/>
  <c r="CP65" i="4"/>
  <c r="H14" i="6" s="1"/>
  <c r="CS50" i="4"/>
  <c r="CY50" i="4" s="1"/>
  <c r="CR50" i="4"/>
  <c r="CQ50" i="4"/>
  <c r="I11" i="6" s="1"/>
  <c r="CP50" i="4"/>
  <c r="H11" i="6" s="1"/>
  <c r="CO50" i="4"/>
  <c r="G11" i="6" s="1"/>
  <c r="P11" i="6" s="1"/>
  <c r="CS27" i="4"/>
  <c r="K7" i="6" s="1"/>
  <c r="Q7" i="6" s="1"/>
  <c r="CR27" i="4"/>
  <c r="J7" i="6" s="1"/>
  <c r="CQ27" i="4"/>
  <c r="I7" i="6" s="1"/>
  <c r="CP27" i="4"/>
  <c r="H7" i="6" s="1"/>
  <c r="CO27" i="4"/>
  <c r="G7" i="6" s="1"/>
  <c r="P7" i="6" s="1"/>
  <c r="CS23" i="4"/>
  <c r="K6" i="6" s="1"/>
  <c r="Q6" i="6" s="1"/>
  <c r="CR23" i="4"/>
  <c r="J6" i="6" s="1"/>
  <c r="CQ23" i="4"/>
  <c r="I6" i="6" s="1"/>
  <c r="CP23" i="4"/>
  <c r="CO23" i="4"/>
  <c r="CX23" i="4" s="1"/>
  <c r="CS19" i="4"/>
  <c r="CY19" i="4" s="1"/>
  <c r="CR19" i="4"/>
  <c r="J5" i="6" s="1"/>
  <c r="CQ19" i="4"/>
  <c r="I5" i="6" s="1"/>
  <c r="CP19" i="4"/>
  <c r="H5" i="6" s="1"/>
  <c r="CO19" i="4"/>
  <c r="CX19" i="4" s="1"/>
  <c r="CO15" i="4"/>
  <c r="CX15" i="4" s="1"/>
  <c r="CS15" i="4"/>
  <c r="CY15" i="4" s="1"/>
  <c r="CR15" i="4"/>
  <c r="J4" i="6" s="1"/>
  <c r="CQ15" i="4"/>
  <c r="CP15" i="4"/>
  <c r="CS11" i="4"/>
  <c r="CY11" i="4" s="1"/>
  <c r="CR11" i="4"/>
  <c r="CQ11" i="4"/>
  <c r="I3" i="6" s="1"/>
  <c r="D31" i="5" s="1"/>
  <c r="CP11" i="4"/>
  <c r="H3" i="6" s="1"/>
  <c r="D30" i="5" s="1"/>
  <c r="CX11" i="4"/>
  <c r="CX7" i="4"/>
  <c r="R3" i="6" l="1"/>
  <c r="G31" i="5"/>
  <c r="CX207" i="4"/>
  <c r="CU89" i="4"/>
  <c r="DA89" i="4" s="1"/>
  <c r="K34" i="6"/>
  <c r="Q34" i="6" s="1"/>
  <c r="K31" i="6"/>
  <c r="Q31" i="6" s="1"/>
  <c r="K50" i="6"/>
  <c r="Q50" i="6" s="1"/>
  <c r="CU7" i="4"/>
  <c r="DA7" i="4" s="1"/>
  <c r="K14" i="6"/>
  <c r="Q14" i="6" s="1"/>
  <c r="K23" i="6"/>
  <c r="Q23" i="6" s="1"/>
  <c r="CV120" i="4"/>
  <c r="N25" i="6" s="1"/>
  <c r="T25" i="6" s="1"/>
  <c r="CV227" i="4"/>
  <c r="DB227" i="4" s="1"/>
  <c r="CW227" i="4"/>
  <c r="DC227" i="4" s="1"/>
  <c r="G45" i="6"/>
  <c r="P45" i="6" s="1"/>
  <c r="G9" i="6"/>
  <c r="P9" i="6" s="1"/>
  <c r="K40" i="6"/>
  <c r="Q40" i="6" s="1"/>
  <c r="G49" i="6"/>
  <c r="P49" i="6" s="1"/>
  <c r="CX50" i="4"/>
  <c r="CX149" i="4"/>
  <c r="G55" i="6"/>
  <c r="P55" i="6" s="1"/>
  <c r="CW83" i="4"/>
  <c r="DC83" i="4" s="1"/>
  <c r="K57" i="6"/>
  <c r="Q57" i="6" s="1"/>
  <c r="K53" i="6"/>
  <c r="Q53" i="6" s="1"/>
  <c r="CV40" i="4"/>
  <c r="DB40" i="4" s="1"/>
  <c r="G28" i="6"/>
  <c r="P28" i="6" s="1"/>
  <c r="G6" i="6"/>
  <c r="P6" i="6" s="1"/>
  <c r="K10" i="6"/>
  <c r="Q10" i="6" s="1"/>
  <c r="CV251" i="4"/>
  <c r="N49" i="6" s="1"/>
  <c r="T49" i="6" s="1"/>
  <c r="CW120" i="4"/>
  <c r="DC120" i="4" s="1"/>
  <c r="K11" i="6"/>
  <c r="Q11" i="6" s="1"/>
  <c r="CU316" i="4"/>
  <c r="DA316" i="4" s="1"/>
  <c r="K33" i="6"/>
  <c r="Q33" i="6" s="1"/>
  <c r="CV27" i="4"/>
  <c r="DB27" i="4" s="1"/>
  <c r="G25" i="6"/>
  <c r="P25" i="6" s="1"/>
  <c r="CU233" i="4"/>
  <c r="DA233" i="4" s="1"/>
  <c r="K54" i="6"/>
  <c r="Q54" i="6" s="1"/>
  <c r="K39" i="6"/>
  <c r="Q39" i="6" s="1"/>
  <c r="K36" i="6"/>
  <c r="Q36" i="6" s="1"/>
  <c r="CV170" i="4"/>
  <c r="N34" i="6" s="1"/>
  <c r="T34" i="6" s="1"/>
  <c r="CW170" i="4"/>
  <c r="DC170" i="4" s="1"/>
  <c r="G34" i="6"/>
  <c r="P34" i="6" s="1"/>
  <c r="CW149" i="4"/>
  <c r="DC149" i="4" s="1"/>
  <c r="CV128" i="4"/>
  <c r="DB128" i="4" s="1"/>
  <c r="CW76" i="4"/>
  <c r="O16" i="6" s="1"/>
  <c r="U16" i="6" s="1"/>
  <c r="G4" i="6"/>
  <c r="P4" i="6" s="1"/>
  <c r="CU15" i="4"/>
  <c r="DA15" i="4" s="1"/>
  <c r="CV15" i="4"/>
  <c r="DB15" i="4" s="1"/>
  <c r="K2" i="6"/>
  <c r="Q2" i="6" s="1"/>
  <c r="K8" i="6"/>
  <c r="Q8" i="6" s="1"/>
  <c r="G17" i="6"/>
  <c r="P17" i="6" s="1"/>
  <c r="CU132" i="4"/>
  <c r="DA132" i="4" s="1"/>
  <c r="CV89" i="4"/>
  <c r="G5" i="6"/>
  <c r="P5" i="6" s="1"/>
  <c r="CX83" i="4"/>
  <c r="K52" i="6"/>
  <c r="Q52" i="6" s="1"/>
  <c r="CX89" i="4"/>
  <c r="CW290" i="4"/>
  <c r="DC290" i="4" s="1"/>
  <c r="CU98" i="4"/>
  <c r="M20" i="6" s="1"/>
  <c r="S20" i="6" s="1"/>
  <c r="K46" i="6"/>
  <c r="Q46" i="6" s="1"/>
  <c r="G27" i="6"/>
  <c r="P27" i="6" s="1"/>
  <c r="CU163" i="4"/>
  <c r="M33" i="6" s="1"/>
  <c r="S33" i="6" s="1"/>
  <c r="CW104" i="4"/>
  <c r="DC104" i="4" s="1"/>
  <c r="CU83" i="4"/>
  <c r="DA83" i="4" s="1"/>
  <c r="CV104" i="4"/>
  <c r="N21" i="6" s="1"/>
  <c r="T21" i="6" s="1"/>
  <c r="CV94" i="4"/>
  <c r="N19" i="6" s="1"/>
  <c r="T19" i="6" s="1"/>
  <c r="CU207" i="4"/>
  <c r="DA207" i="4" s="1"/>
  <c r="G33" i="6"/>
  <c r="P33" i="6" s="1"/>
  <c r="K3" i="6"/>
  <c r="K58" i="6"/>
  <c r="Q58" i="6" s="1"/>
  <c r="CW186" i="4"/>
  <c r="DC186" i="4" s="1"/>
  <c r="CV290" i="4"/>
  <c r="DB290" i="4" s="1"/>
  <c r="CV19" i="4"/>
  <c r="DB19" i="4" s="1"/>
  <c r="CU247" i="4"/>
  <c r="DA247" i="4" s="1"/>
  <c r="K35" i="6"/>
  <c r="Q35" i="6" s="1"/>
  <c r="G29" i="6"/>
  <c r="P29" i="6" s="1"/>
  <c r="CV136" i="4"/>
  <c r="DB136" i="4" s="1"/>
  <c r="K22" i="6"/>
  <c r="Q22" i="6" s="1"/>
  <c r="CW128" i="4"/>
  <c r="O27" i="6" s="1"/>
  <c r="U27" i="6" s="1"/>
  <c r="CU46" i="4"/>
  <c r="DA46" i="4" s="1"/>
  <c r="CX104" i="4"/>
  <c r="K12" i="6"/>
  <c r="Q12" i="6" s="1"/>
  <c r="CY89" i="4"/>
  <c r="CV300" i="4"/>
  <c r="CV46" i="4"/>
  <c r="CV23" i="4"/>
  <c r="DB23" i="4" s="1"/>
  <c r="G20" i="6"/>
  <c r="P20" i="6" s="1"/>
  <c r="K43" i="6"/>
  <c r="Q43" i="6" s="1"/>
  <c r="H4" i="6"/>
  <c r="K42" i="6"/>
  <c r="Q42" i="6" s="1"/>
  <c r="CW15" i="4"/>
  <c r="K17" i="6"/>
  <c r="Q17" i="6" s="1"/>
  <c r="K51" i="6"/>
  <c r="Q51" i="6" s="1"/>
  <c r="K60" i="6"/>
  <c r="Q60" i="6" s="1"/>
  <c r="CV116" i="4"/>
  <c r="DB116" i="4" s="1"/>
  <c r="CU19" i="4"/>
  <c r="CW156" i="4"/>
  <c r="O32" i="6" s="1"/>
  <c r="U32" i="6" s="1"/>
  <c r="CW23" i="4"/>
  <c r="CU149" i="4"/>
  <c r="DA149" i="4" s="1"/>
  <c r="K28" i="6"/>
  <c r="Q28" i="6" s="1"/>
  <c r="G35" i="6"/>
  <c r="P35" i="6" s="1"/>
  <c r="CU177" i="4"/>
  <c r="DA177" i="4" s="1"/>
  <c r="CV70" i="4"/>
  <c r="DB70" i="4" s="1"/>
  <c r="CU170" i="4"/>
  <c r="K9" i="6"/>
  <c r="Q9" i="6" s="1"/>
  <c r="I27" i="6"/>
  <c r="CX186" i="4"/>
  <c r="CW177" i="4"/>
  <c r="CV312" i="4"/>
  <c r="CU211" i="4"/>
  <c r="K37" i="6"/>
  <c r="Q37" i="6" s="1"/>
  <c r="K15" i="6"/>
  <c r="Q15" i="6" s="1"/>
  <c r="CY23" i="4"/>
  <c r="CW46" i="4"/>
  <c r="CW283" i="4"/>
  <c r="DC283" i="4" s="1"/>
  <c r="CV50" i="4"/>
  <c r="DB50" i="4" s="1"/>
  <c r="G15" i="6"/>
  <c r="P15" i="6" s="1"/>
  <c r="CW258" i="4"/>
  <c r="O50" i="6" s="1"/>
  <c r="U50" i="6" s="1"/>
  <c r="CV177" i="4"/>
  <c r="CU27" i="4"/>
  <c r="DA27" i="4" s="1"/>
  <c r="G60" i="6"/>
  <c r="P60" i="6" s="1"/>
  <c r="K44" i="6"/>
  <c r="Q44" i="6" s="1"/>
  <c r="CW124" i="4"/>
  <c r="O26" i="6" s="1"/>
  <c r="U26" i="6" s="1"/>
  <c r="CW98" i="4"/>
  <c r="K4" i="6"/>
  <c r="Q4" i="6" s="1"/>
  <c r="CV296" i="4"/>
  <c r="DB296" i="4" s="1"/>
  <c r="CU116" i="4"/>
  <c r="DA116" i="4" s="1"/>
  <c r="CV33" i="4"/>
  <c r="N8" i="6" s="1"/>
  <c r="T8" i="6" s="1"/>
  <c r="CV194" i="4"/>
  <c r="I4" i="6"/>
  <c r="J26" i="6"/>
  <c r="CY251" i="4"/>
  <c r="CU200" i="4"/>
  <c r="M40" i="6" s="1"/>
  <c r="S40" i="6" s="1"/>
  <c r="J34" i="6"/>
  <c r="CW89" i="4"/>
  <c r="K48" i="6"/>
  <c r="Q48" i="6" s="1"/>
  <c r="CW116" i="4"/>
  <c r="CW182" i="4"/>
  <c r="CV98" i="4"/>
  <c r="DB98" i="4" s="1"/>
  <c r="G56" i="6"/>
  <c r="P56" i="6" s="1"/>
  <c r="G39" i="6"/>
  <c r="P39" i="6" s="1"/>
  <c r="G24" i="6"/>
  <c r="P24" i="6" s="1"/>
  <c r="G3" i="6"/>
  <c r="CW316" i="4"/>
  <c r="O61" i="6" s="1"/>
  <c r="U61" i="6" s="1"/>
  <c r="CX116" i="4"/>
  <c r="G36" i="6"/>
  <c r="P36" i="6" s="1"/>
  <c r="CU23" i="4"/>
  <c r="CV132" i="4"/>
  <c r="DB132" i="4" s="1"/>
  <c r="CX220" i="4"/>
  <c r="CY227" i="4"/>
  <c r="CV182" i="4"/>
  <c r="CV186" i="4"/>
  <c r="CU156" i="4"/>
  <c r="M32" i="6" s="1"/>
  <c r="S32" i="6" s="1"/>
  <c r="G32" i="6"/>
  <c r="P32" i="6" s="1"/>
  <c r="CU76" i="4"/>
  <c r="M16" i="6" s="1"/>
  <c r="S16" i="6" s="1"/>
  <c r="CV149" i="4"/>
  <c r="DB149" i="4" s="1"/>
  <c r="CU290" i="4"/>
  <c r="M55" i="6" s="1"/>
  <c r="S55" i="6" s="1"/>
  <c r="K55" i="6"/>
  <c r="Q55" i="6" s="1"/>
  <c r="K59" i="6"/>
  <c r="Q59" i="6" s="1"/>
  <c r="CX200" i="4"/>
  <c r="CX33" i="4"/>
  <c r="CW277" i="4"/>
  <c r="CW263" i="4"/>
  <c r="CW108" i="4"/>
  <c r="CW216" i="4"/>
  <c r="CU40" i="4"/>
  <c r="CV220" i="4"/>
  <c r="DB220" i="4" s="1"/>
  <c r="CV200" i="4"/>
  <c r="CW211" i="4"/>
  <c r="CV11" i="4"/>
  <c r="CU220" i="4"/>
  <c r="CW163" i="4"/>
  <c r="G50" i="6"/>
  <c r="P50" i="6" s="1"/>
  <c r="G14" i="6"/>
  <c r="P14" i="6" s="1"/>
  <c r="K16" i="6"/>
  <c r="Q16" i="6" s="1"/>
  <c r="CW27" i="4"/>
  <c r="CU56" i="4"/>
  <c r="G54" i="6"/>
  <c r="P54" i="6" s="1"/>
  <c r="CU33" i="4"/>
  <c r="M8" i="6" s="1"/>
  <c r="S8" i="6" s="1"/>
  <c r="CU258" i="4"/>
  <c r="CV316" i="4"/>
  <c r="CV65" i="4"/>
  <c r="CV76" i="4"/>
  <c r="CW94" i="4"/>
  <c r="G16" i="6"/>
  <c r="P16" i="6" s="1"/>
  <c r="K27" i="6"/>
  <c r="Q27" i="6" s="1"/>
  <c r="CU182" i="4"/>
  <c r="M36" i="6" s="1"/>
  <c r="S36" i="6" s="1"/>
  <c r="CV7" i="4"/>
  <c r="CV247" i="4"/>
  <c r="CU304" i="4"/>
  <c r="CW19" i="4"/>
  <c r="DC19" i="4" s="1"/>
  <c r="CV277" i="4"/>
  <c r="CW56" i="4"/>
  <c r="CW136" i="4"/>
  <c r="CU128" i="4"/>
  <c r="G12" i="6"/>
  <c r="P12" i="6" s="1"/>
  <c r="K5" i="6"/>
  <c r="Q5" i="6" s="1"/>
  <c r="K25" i="6"/>
  <c r="Q25" i="6" s="1"/>
  <c r="CV304" i="4"/>
  <c r="CW65" i="4"/>
  <c r="CV156" i="4"/>
  <c r="G58" i="6"/>
  <c r="P58" i="6" s="1"/>
  <c r="CW7" i="4"/>
  <c r="CW233" i="4"/>
  <c r="CW33" i="4"/>
  <c r="DC33" i="4" s="1"/>
  <c r="CU277" i="4"/>
  <c r="CW270" i="4"/>
  <c r="CV263" i="4"/>
  <c r="CV124" i="4"/>
  <c r="N26" i="6" s="1"/>
  <c r="T26" i="6" s="1"/>
  <c r="CU120" i="4"/>
  <c r="CU112" i="4"/>
  <c r="G53" i="6"/>
  <c r="P53" i="6" s="1"/>
  <c r="CV83" i="4"/>
  <c r="CV258" i="4"/>
  <c r="CV216" i="4"/>
  <c r="CV270" i="4"/>
  <c r="CV112" i="4"/>
  <c r="CW220" i="4"/>
  <c r="G52" i="6"/>
  <c r="P52" i="6" s="1"/>
  <c r="K24" i="6"/>
  <c r="Q24" i="6" s="1"/>
  <c r="CU65" i="4"/>
  <c r="K21" i="6"/>
  <c r="Q21" i="6" s="1"/>
  <c r="K20" i="6"/>
  <c r="Q20" i="6" s="1"/>
  <c r="G51" i="6"/>
  <c r="P51" i="6" s="1"/>
  <c r="CU124" i="4"/>
  <c r="CV283" i="4"/>
  <c r="CU263" i="4"/>
  <c r="CW247" i="4"/>
  <c r="CU216" i="4"/>
  <c r="CX112" i="4"/>
  <c r="CX247" i="4"/>
  <c r="CU283" i="4"/>
  <c r="CW207" i="4"/>
  <c r="DC207" i="4" s="1"/>
  <c r="CV56" i="4"/>
  <c r="CU108" i="4"/>
  <c r="DA108" i="4" s="1"/>
  <c r="CV163" i="4"/>
  <c r="CU270" i="4"/>
  <c r="K41" i="6"/>
  <c r="Q41" i="6" s="1"/>
  <c r="I42" i="6"/>
  <c r="CV211" i="4"/>
  <c r="CY240" i="4"/>
  <c r="K47" i="6"/>
  <c r="Q47" i="6" s="1"/>
  <c r="J3" i="6"/>
  <c r="G29" i="5" s="1"/>
  <c r="CW11" i="4"/>
  <c r="G38" i="6"/>
  <c r="P38" i="6" s="1"/>
  <c r="CX190" i="4"/>
  <c r="CW190" i="4"/>
  <c r="CU190" i="4"/>
  <c r="CV308" i="4"/>
  <c r="I59" i="6"/>
  <c r="CW142" i="4"/>
  <c r="CV142" i="4"/>
  <c r="G30" i="6"/>
  <c r="P30" i="6" s="1"/>
  <c r="CX142" i="4"/>
  <c r="CU142" i="4"/>
  <c r="CW70" i="4"/>
  <c r="J15" i="6"/>
  <c r="CW132" i="4"/>
  <c r="J28" i="6"/>
  <c r="CX300" i="4"/>
  <c r="G57" i="6"/>
  <c r="P57" i="6" s="1"/>
  <c r="CU300" i="4"/>
  <c r="CW300" i="4"/>
  <c r="K13" i="6"/>
  <c r="Q13" i="6" s="1"/>
  <c r="CY61" i="4"/>
  <c r="CV240" i="4"/>
  <c r="CW240" i="4"/>
  <c r="CU240" i="4"/>
  <c r="CX240" i="4"/>
  <c r="CU104" i="4"/>
  <c r="H21" i="6"/>
  <c r="CV233" i="4"/>
  <c r="I46" i="6"/>
  <c r="H37" i="6"/>
  <c r="CU186" i="4"/>
  <c r="CW304" i="4"/>
  <c r="J58" i="6"/>
  <c r="CW61" i="4"/>
  <c r="CX61" i="4"/>
  <c r="G13" i="6"/>
  <c r="P13" i="6" s="1"/>
  <c r="CU61" i="4"/>
  <c r="CU227" i="4"/>
  <c r="H45" i="6"/>
  <c r="J9" i="6"/>
  <c r="CW40" i="4"/>
  <c r="CW112" i="4"/>
  <c r="J23" i="6"/>
  <c r="H49" i="6"/>
  <c r="CU251" i="4"/>
  <c r="CW200" i="4"/>
  <c r="J40" i="6"/>
  <c r="CY296" i="4"/>
  <c r="K56" i="6"/>
  <c r="Q56" i="6" s="1"/>
  <c r="K38" i="6"/>
  <c r="Q38" i="6" s="1"/>
  <c r="CY190" i="4"/>
  <c r="I41" i="6"/>
  <c r="CV207" i="4"/>
  <c r="J39" i="6"/>
  <c r="CW194" i="4"/>
  <c r="CW50" i="4"/>
  <c r="J11" i="6"/>
  <c r="CU312" i="4"/>
  <c r="H60" i="6"/>
  <c r="K30" i="6"/>
  <c r="Q30" i="6" s="1"/>
  <c r="CY142" i="4"/>
  <c r="CW296" i="4"/>
  <c r="CX296" i="4"/>
  <c r="CU296" i="4"/>
  <c r="CU50" i="4"/>
  <c r="K19" i="6"/>
  <c r="Q19" i="6" s="1"/>
  <c r="CU136" i="4"/>
  <c r="G43" i="6"/>
  <c r="P43" i="6" s="1"/>
  <c r="H6" i="6"/>
  <c r="CX27" i="4"/>
  <c r="CY27" i="4"/>
  <c r="J14" i="6"/>
  <c r="CX108" i="4"/>
  <c r="CX124" i="4"/>
  <c r="CY124" i="4"/>
  <c r="CY316" i="4"/>
  <c r="H36" i="6"/>
  <c r="H8" i="6"/>
  <c r="CX46" i="4"/>
  <c r="CY156" i="4"/>
  <c r="CW251" i="4"/>
  <c r="CU94" i="4"/>
  <c r="CU11" i="4"/>
  <c r="CU194" i="4"/>
  <c r="CV61" i="4"/>
  <c r="N13" i="6" s="1"/>
  <c r="CV108" i="4"/>
  <c r="CU70" i="4"/>
  <c r="G61" i="6"/>
  <c r="P61" i="6" s="1"/>
  <c r="G19" i="6"/>
  <c r="P19" i="6" s="1"/>
  <c r="G59" i="6"/>
  <c r="P59" i="6" s="1"/>
  <c r="CV190" i="4"/>
  <c r="CW308" i="4"/>
  <c r="CU308" i="4"/>
  <c r="CW312" i="4"/>
  <c r="G46" i="6"/>
  <c r="P46" i="6" s="1"/>
  <c r="K29" i="6"/>
  <c r="Q29" i="6" s="1"/>
  <c r="G42" i="6"/>
  <c r="P42" i="6" s="1"/>
  <c r="A21" i="5"/>
  <c r="D24" i="5"/>
  <c r="M18" i="6" l="1"/>
  <c r="S18" i="6" s="1"/>
  <c r="Q3" i="6"/>
  <c r="G30" i="5"/>
  <c r="M2" i="6"/>
  <c r="S2" i="6" s="1"/>
  <c r="P3" i="6"/>
  <c r="D29" i="5"/>
  <c r="N5" i="6"/>
  <c r="T5" i="6" s="1"/>
  <c r="DB120" i="4"/>
  <c r="M28" i="6"/>
  <c r="S28" i="6" s="1"/>
  <c r="N56" i="6"/>
  <c r="T56" i="6" s="1"/>
  <c r="O17" i="6"/>
  <c r="U17" i="6" s="1"/>
  <c r="N31" i="6"/>
  <c r="T31" i="6" s="1"/>
  <c r="M61" i="6"/>
  <c r="S61" i="6" s="1"/>
  <c r="DC76" i="4"/>
  <c r="N45" i="6"/>
  <c r="T45" i="6" s="1"/>
  <c r="DA163" i="4"/>
  <c r="N9" i="6"/>
  <c r="T9" i="6" s="1"/>
  <c r="O34" i="6"/>
  <c r="U34" i="6" s="1"/>
  <c r="N7" i="6"/>
  <c r="T7" i="6" s="1"/>
  <c r="O45" i="6"/>
  <c r="U45" i="6" s="1"/>
  <c r="O21" i="6"/>
  <c r="U21" i="6" s="1"/>
  <c r="M41" i="6"/>
  <c r="S41" i="6" s="1"/>
  <c r="O25" i="6"/>
  <c r="U25" i="6" s="1"/>
  <c r="DB170" i="4"/>
  <c r="M4" i="6"/>
  <c r="S4" i="6" s="1"/>
  <c r="N4" i="6"/>
  <c r="T4" i="6" s="1"/>
  <c r="M46" i="6"/>
  <c r="S46" i="6" s="1"/>
  <c r="DA290" i="4"/>
  <c r="O31" i="6"/>
  <c r="U31" i="6" s="1"/>
  <c r="M48" i="6"/>
  <c r="S48" i="6" s="1"/>
  <c r="N27" i="6"/>
  <c r="T27" i="6" s="1"/>
  <c r="N24" i="6"/>
  <c r="T24" i="6" s="1"/>
  <c r="M31" i="6"/>
  <c r="S31" i="6" s="1"/>
  <c r="DB251" i="4"/>
  <c r="DA98" i="4"/>
  <c r="DB94" i="4"/>
  <c r="O55" i="6"/>
  <c r="U55" i="6" s="1"/>
  <c r="M35" i="6"/>
  <c r="S35" i="6" s="1"/>
  <c r="DB104" i="4"/>
  <c r="O5" i="6"/>
  <c r="U5" i="6" s="1"/>
  <c r="M7" i="6"/>
  <c r="S7" i="6" s="1"/>
  <c r="DB89" i="4"/>
  <c r="N18" i="6"/>
  <c r="T18" i="6" s="1"/>
  <c r="O37" i="6"/>
  <c r="U37" i="6" s="1"/>
  <c r="M17" i="6"/>
  <c r="S17" i="6" s="1"/>
  <c r="DC258" i="4"/>
  <c r="DC156" i="4"/>
  <c r="N55" i="6"/>
  <c r="T55" i="6" s="1"/>
  <c r="DC128" i="4"/>
  <c r="N6" i="6"/>
  <c r="T6" i="6" s="1"/>
  <c r="N29" i="6"/>
  <c r="T29" i="6" s="1"/>
  <c r="DB124" i="4"/>
  <c r="DC15" i="4"/>
  <c r="O4" i="6"/>
  <c r="U4" i="6" s="1"/>
  <c r="N57" i="6"/>
  <c r="T57" i="6" s="1"/>
  <c r="DB300" i="4"/>
  <c r="N15" i="6"/>
  <c r="T15" i="6" s="1"/>
  <c r="M24" i="6"/>
  <c r="S24" i="6" s="1"/>
  <c r="DA33" i="4"/>
  <c r="O8" i="6"/>
  <c r="U8" i="6" s="1"/>
  <c r="DB33" i="4"/>
  <c r="DA76" i="4"/>
  <c r="O41" i="6"/>
  <c r="U41" i="6" s="1"/>
  <c r="N28" i="6"/>
  <c r="T28" i="6" s="1"/>
  <c r="M10" i="6"/>
  <c r="S10" i="6" s="1"/>
  <c r="N10" i="6"/>
  <c r="T10" i="6" s="1"/>
  <c r="DB46" i="4"/>
  <c r="DC177" i="4"/>
  <c r="O35" i="6"/>
  <c r="U35" i="6" s="1"/>
  <c r="DA182" i="4"/>
  <c r="DC124" i="4"/>
  <c r="O10" i="6"/>
  <c r="U10" i="6" s="1"/>
  <c r="DC46" i="4"/>
  <c r="O54" i="6"/>
  <c r="U54" i="6" s="1"/>
  <c r="O6" i="6"/>
  <c r="U6" i="6" s="1"/>
  <c r="DC23" i="4"/>
  <c r="DA200" i="4"/>
  <c r="N35" i="6"/>
  <c r="T35" i="6" s="1"/>
  <c r="DB177" i="4"/>
  <c r="DA170" i="4"/>
  <c r="M34" i="6"/>
  <c r="S34" i="6" s="1"/>
  <c r="N44" i="6"/>
  <c r="T44" i="6" s="1"/>
  <c r="M5" i="6"/>
  <c r="S5" i="6" s="1"/>
  <c r="DA19" i="4"/>
  <c r="O20" i="6"/>
  <c r="U20" i="6" s="1"/>
  <c r="DC98" i="4"/>
  <c r="M42" i="6"/>
  <c r="S42" i="6" s="1"/>
  <c r="DA211" i="4"/>
  <c r="N11" i="6"/>
  <c r="T11" i="6" s="1"/>
  <c r="N60" i="6"/>
  <c r="T60" i="6" s="1"/>
  <c r="DB312" i="4"/>
  <c r="M6" i="6"/>
  <c r="S6" i="6" s="1"/>
  <c r="DA23" i="4"/>
  <c r="N20" i="6"/>
  <c r="T20" i="6" s="1"/>
  <c r="O36" i="6"/>
  <c r="U36" i="6" s="1"/>
  <c r="DC182" i="4"/>
  <c r="N37" i="6"/>
  <c r="T37" i="6" s="1"/>
  <c r="DB186" i="4"/>
  <c r="DB182" i="4"/>
  <c r="N36" i="6"/>
  <c r="T36" i="6" s="1"/>
  <c r="DC316" i="4"/>
  <c r="DC116" i="4"/>
  <c r="O24" i="6"/>
  <c r="U24" i="6" s="1"/>
  <c r="DA156" i="4"/>
  <c r="DC89" i="4"/>
  <c r="O18" i="6"/>
  <c r="U18" i="6" s="1"/>
  <c r="DB194" i="4"/>
  <c r="N39" i="6"/>
  <c r="T39" i="6" s="1"/>
  <c r="DB270" i="4"/>
  <c r="N52" i="6"/>
  <c r="T52" i="6" s="1"/>
  <c r="DA112" i="4"/>
  <c r="M23" i="6"/>
  <c r="S23" i="6" s="1"/>
  <c r="DC7" i="4"/>
  <c r="O2" i="6"/>
  <c r="U2" i="6" s="1"/>
  <c r="DB11" i="4"/>
  <c r="N3" i="6"/>
  <c r="T3" i="6" s="1"/>
  <c r="DC277" i="4"/>
  <c r="O53" i="6"/>
  <c r="U53" i="6" s="1"/>
  <c r="DB216" i="4"/>
  <c r="N43" i="6"/>
  <c r="T43" i="6" s="1"/>
  <c r="M25" i="6"/>
  <c r="S25" i="6" s="1"/>
  <c r="DA120" i="4"/>
  <c r="DA128" i="4"/>
  <c r="M27" i="6"/>
  <c r="S27" i="6" s="1"/>
  <c r="N61" i="6"/>
  <c r="T61" i="6" s="1"/>
  <c r="DB316" i="4"/>
  <c r="DA56" i="4"/>
  <c r="M12" i="6"/>
  <c r="S12" i="6" s="1"/>
  <c r="DC211" i="4"/>
  <c r="O42" i="6"/>
  <c r="U42" i="6" s="1"/>
  <c r="DB7" i="4"/>
  <c r="N2" i="6"/>
  <c r="T2" i="6" s="1"/>
  <c r="DB65" i="4"/>
  <c r="N14" i="6"/>
  <c r="T14" i="6" s="1"/>
  <c r="M52" i="6"/>
  <c r="S52" i="6" s="1"/>
  <c r="DA270" i="4"/>
  <c r="M43" i="6"/>
  <c r="S43" i="6" s="1"/>
  <c r="DA216" i="4"/>
  <c r="DB258" i="4"/>
  <c r="N50" i="6"/>
  <c r="T50" i="6" s="1"/>
  <c r="N32" i="6"/>
  <c r="T32" i="6" s="1"/>
  <c r="DB156" i="4"/>
  <c r="O29" i="6"/>
  <c r="U29" i="6" s="1"/>
  <c r="DC136" i="4"/>
  <c r="M50" i="6"/>
  <c r="S50" i="6" s="1"/>
  <c r="DA258" i="4"/>
  <c r="DC27" i="4"/>
  <c r="O7" i="6"/>
  <c r="U7" i="6" s="1"/>
  <c r="N40" i="6"/>
  <c r="T40" i="6" s="1"/>
  <c r="DB200" i="4"/>
  <c r="DB163" i="4"/>
  <c r="N33" i="6"/>
  <c r="T33" i="6" s="1"/>
  <c r="DC247" i="4"/>
  <c r="O48" i="6"/>
  <c r="U48" i="6" s="1"/>
  <c r="DA65" i="4"/>
  <c r="M14" i="6"/>
  <c r="S14" i="6" s="1"/>
  <c r="DB83" i="4"/>
  <c r="N17" i="6"/>
  <c r="T17" i="6" s="1"/>
  <c r="DB263" i="4"/>
  <c r="N51" i="6"/>
  <c r="T51" i="6" s="1"/>
  <c r="DC65" i="4"/>
  <c r="O14" i="6"/>
  <c r="U14" i="6" s="1"/>
  <c r="DC56" i="4"/>
  <c r="O12" i="6"/>
  <c r="U12" i="6" s="1"/>
  <c r="O52" i="6"/>
  <c r="U52" i="6" s="1"/>
  <c r="DC270" i="4"/>
  <c r="M9" i="6"/>
  <c r="S9" i="6" s="1"/>
  <c r="DA40" i="4"/>
  <c r="DB56" i="4"/>
  <c r="N12" i="6"/>
  <c r="T12" i="6" s="1"/>
  <c r="M51" i="6"/>
  <c r="S51" i="6" s="1"/>
  <c r="DA263" i="4"/>
  <c r="DA277" i="4"/>
  <c r="M53" i="6"/>
  <c r="S53" i="6" s="1"/>
  <c r="DB304" i="4"/>
  <c r="N58" i="6"/>
  <c r="T58" i="6" s="1"/>
  <c r="O43" i="6"/>
  <c r="U43" i="6" s="1"/>
  <c r="DC216" i="4"/>
  <c r="DB283" i="4"/>
  <c r="N54" i="6"/>
  <c r="T54" i="6" s="1"/>
  <c r="DC220" i="4"/>
  <c r="O44" i="6"/>
  <c r="U44" i="6" s="1"/>
  <c r="DA304" i="4"/>
  <c r="M58" i="6"/>
  <c r="S58" i="6" s="1"/>
  <c r="O19" i="6"/>
  <c r="U19" i="6" s="1"/>
  <c r="DC94" i="4"/>
  <c r="DC163" i="4"/>
  <c r="O33" i="6"/>
  <c r="U33" i="6" s="1"/>
  <c r="DC108" i="4"/>
  <c r="O22" i="6"/>
  <c r="U22" i="6" s="1"/>
  <c r="N53" i="6"/>
  <c r="T53" i="6" s="1"/>
  <c r="DB277" i="4"/>
  <c r="M22" i="6"/>
  <c r="S22" i="6" s="1"/>
  <c r="DA283" i="4"/>
  <c r="M54" i="6"/>
  <c r="S54" i="6" s="1"/>
  <c r="DA124" i="4"/>
  <c r="M26" i="6"/>
  <c r="S26" i="6" s="1"/>
  <c r="DB112" i="4"/>
  <c r="N23" i="6"/>
  <c r="T23" i="6" s="1"/>
  <c r="DC233" i="4"/>
  <c r="O46" i="6"/>
  <c r="U46" i="6" s="1"/>
  <c r="DB247" i="4"/>
  <c r="N48" i="6"/>
  <c r="T48" i="6" s="1"/>
  <c r="DB76" i="4"/>
  <c r="N16" i="6"/>
  <c r="T16" i="6" s="1"/>
  <c r="DA220" i="4"/>
  <c r="M44" i="6"/>
  <c r="S44" i="6" s="1"/>
  <c r="O51" i="6"/>
  <c r="U51" i="6" s="1"/>
  <c r="DC263" i="4"/>
  <c r="DC296" i="4"/>
  <c r="O56" i="6"/>
  <c r="U56" i="6" s="1"/>
  <c r="DC312" i="4"/>
  <c r="O60" i="6"/>
  <c r="U60" i="6" s="1"/>
  <c r="DB108" i="4"/>
  <c r="N22" i="6"/>
  <c r="T22" i="6" s="1"/>
  <c r="DC251" i="4"/>
  <c r="O49" i="6"/>
  <c r="U49" i="6" s="1"/>
  <c r="O39" i="6"/>
  <c r="U39" i="6" s="1"/>
  <c r="DC194" i="4"/>
  <c r="DC61" i="4"/>
  <c r="O13" i="6"/>
  <c r="U13" i="6" s="1"/>
  <c r="DC240" i="4"/>
  <c r="O47" i="6"/>
  <c r="U47" i="6" s="1"/>
  <c r="DA190" i="4"/>
  <c r="M38" i="6"/>
  <c r="S38" i="6" s="1"/>
  <c r="DC40" i="4"/>
  <c r="O9" i="6"/>
  <c r="U9" i="6" s="1"/>
  <c r="DC132" i="4"/>
  <c r="O28" i="6"/>
  <c r="U28" i="6" s="1"/>
  <c r="O38" i="6"/>
  <c r="U38" i="6" s="1"/>
  <c r="DC190" i="4"/>
  <c r="O59" i="6"/>
  <c r="U59" i="6" s="1"/>
  <c r="DC308" i="4"/>
  <c r="DA194" i="4"/>
  <c r="M39" i="6"/>
  <c r="S39" i="6" s="1"/>
  <c r="DB207" i="4"/>
  <c r="N41" i="6"/>
  <c r="T41" i="6" s="1"/>
  <c r="DA251" i="4"/>
  <c r="M49" i="6"/>
  <c r="S49" i="6" s="1"/>
  <c r="O58" i="6"/>
  <c r="U58" i="6" s="1"/>
  <c r="DC304" i="4"/>
  <c r="DB142" i="4"/>
  <c r="N30" i="6"/>
  <c r="T30" i="6" s="1"/>
  <c r="DB190" i="4"/>
  <c r="N38" i="6"/>
  <c r="T38" i="6" s="1"/>
  <c r="M37" i="6"/>
  <c r="S37" i="6" s="1"/>
  <c r="DA186" i="4"/>
  <c r="M21" i="6"/>
  <c r="S21" i="6" s="1"/>
  <c r="DA104" i="4"/>
  <c r="O30" i="6"/>
  <c r="U30" i="6" s="1"/>
  <c r="DC142" i="4"/>
  <c r="DA308" i="4"/>
  <c r="M59" i="6"/>
  <c r="S59" i="6" s="1"/>
  <c r="DC200" i="4"/>
  <c r="O40" i="6"/>
  <c r="U40" i="6" s="1"/>
  <c r="DB240" i="4"/>
  <c r="N47" i="6"/>
  <c r="T47" i="6" s="1"/>
  <c r="DA136" i="4"/>
  <c r="M29" i="6"/>
  <c r="S29" i="6" s="1"/>
  <c r="DA227" i="4"/>
  <c r="M45" i="6"/>
  <c r="S45" i="6" s="1"/>
  <c r="DC300" i="4"/>
  <c r="O57" i="6"/>
  <c r="U57" i="6" s="1"/>
  <c r="DC11" i="4"/>
  <c r="O3" i="6"/>
  <c r="U3" i="6" s="1"/>
  <c r="DB211" i="4"/>
  <c r="N42" i="6"/>
  <c r="T42" i="6" s="1"/>
  <c r="M57" i="6"/>
  <c r="S57" i="6" s="1"/>
  <c r="DA300" i="4"/>
  <c r="DB61" i="4"/>
  <c r="T13" i="6"/>
  <c r="DA312" i="4"/>
  <c r="M60" i="6"/>
  <c r="S60" i="6" s="1"/>
  <c r="DC112" i="4"/>
  <c r="O23" i="6"/>
  <c r="U23" i="6" s="1"/>
  <c r="M3" i="6"/>
  <c r="S3" i="6" s="1"/>
  <c r="DA11" i="4"/>
  <c r="DA50" i="4"/>
  <c r="M11" i="6"/>
  <c r="S11" i="6" s="1"/>
  <c r="DC70" i="4"/>
  <c r="O15" i="6"/>
  <c r="U15" i="6" s="1"/>
  <c r="DB233" i="4"/>
  <c r="N46" i="6"/>
  <c r="T46" i="6" s="1"/>
  <c r="M13" i="6"/>
  <c r="S13" i="6" s="1"/>
  <c r="DA61" i="4"/>
  <c r="DA70" i="4"/>
  <c r="M15" i="6"/>
  <c r="S15" i="6" s="1"/>
  <c r="DA94" i="4"/>
  <c r="M19" i="6"/>
  <c r="S19" i="6" s="1"/>
  <c r="M56" i="6"/>
  <c r="S56" i="6" s="1"/>
  <c r="DA296" i="4"/>
  <c r="DC50" i="4"/>
  <c r="O11" i="6"/>
  <c r="U11" i="6" s="1"/>
  <c r="DA240" i="4"/>
  <c r="M47" i="6"/>
  <c r="S47" i="6" s="1"/>
  <c r="DA142" i="4"/>
  <c r="M30" i="6"/>
  <c r="S30" i="6" s="1"/>
  <c r="DB308" i="4"/>
  <c r="N59" i="6"/>
  <c r="T59" i="6" s="1"/>
</calcChain>
</file>

<file path=xl/sharedStrings.xml><?xml version="1.0" encoding="utf-8"?>
<sst xmlns="http://schemas.openxmlformats.org/spreadsheetml/2006/main" count="3842" uniqueCount="895">
  <si>
    <t>エネルギー</t>
  </si>
  <si>
    <t>水分</t>
  </si>
  <si>
    <t>たんぱく質</t>
  </si>
  <si>
    <t>脂質</t>
  </si>
  <si>
    <t>炭水化物</t>
  </si>
  <si>
    <t>灰分</t>
  </si>
  <si>
    <t>ナトリウム</t>
  </si>
  <si>
    <t>カリウム</t>
  </si>
  <si>
    <t>カルシウム</t>
  </si>
  <si>
    <t>マグネシウム</t>
  </si>
  <si>
    <t>リン</t>
  </si>
  <si>
    <t>鉄</t>
  </si>
  <si>
    <t>亜鉛</t>
  </si>
  <si>
    <t>銅</t>
  </si>
  <si>
    <t>マンガン</t>
  </si>
  <si>
    <t>レチノール</t>
  </si>
  <si>
    <t>αカロテン</t>
  </si>
  <si>
    <t>βカロテン</t>
  </si>
  <si>
    <t>β-クリプトキサンチン</t>
  </si>
  <si>
    <t>βカロテン当量</t>
  </si>
  <si>
    <t>レチノール当量</t>
  </si>
  <si>
    <t>ビタミンＤ</t>
  </si>
  <si>
    <t>αトコフェロール</t>
  </si>
  <si>
    <t>βトコフェロール</t>
  </si>
  <si>
    <t>γトコフェロール</t>
  </si>
  <si>
    <t>δトコフェロール</t>
  </si>
  <si>
    <t>ビタミンＫ</t>
  </si>
  <si>
    <t>ビタミンＢ1</t>
  </si>
  <si>
    <t>ビタミンＢ2</t>
  </si>
  <si>
    <t>ナイアシン</t>
  </si>
  <si>
    <t>ビタミンＢ6</t>
  </si>
  <si>
    <t>ビタミンＢ12</t>
  </si>
  <si>
    <t>葉酸</t>
  </si>
  <si>
    <t>パントテン酸</t>
  </si>
  <si>
    <t>ビタミンＣ</t>
  </si>
  <si>
    <t>飽和脂肪酸</t>
  </si>
  <si>
    <t>一価不飽和脂肪酸</t>
  </si>
  <si>
    <t>多価不飽和脂肪酸</t>
  </si>
  <si>
    <t>コレステロール</t>
  </si>
  <si>
    <t>食物繊維水溶性</t>
  </si>
  <si>
    <t>食物繊維不溶性</t>
  </si>
  <si>
    <t>食物繊維総量</t>
  </si>
  <si>
    <t>食塩相当量</t>
  </si>
  <si>
    <t>アミノ酸組成によるたんぱく質</t>
  </si>
  <si>
    <t>トリアシルグリセロール当量</t>
  </si>
  <si>
    <t>ヨウ素</t>
  </si>
  <si>
    <t>セレン</t>
  </si>
  <si>
    <t>クロム</t>
  </si>
  <si>
    <t>モリブデン</t>
  </si>
  <si>
    <t>ビオチン</t>
  </si>
  <si>
    <t>小麦</t>
  </si>
  <si>
    <t>そば</t>
  </si>
  <si>
    <t>卵</t>
  </si>
  <si>
    <t>乳</t>
  </si>
  <si>
    <t>落花生</t>
  </si>
  <si>
    <t>えび</t>
  </si>
  <si>
    <t>かに</t>
  </si>
  <si>
    <t>あわび</t>
  </si>
  <si>
    <t>いか</t>
  </si>
  <si>
    <t>いくら</t>
  </si>
  <si>
    <t>オレンジ</t>
  </si>
  <si>
    <t>キウイフルーツ</t>
  </si>
  <si>
    <t>牛肉</t>
  </si>
  <si>
    <t>くるみ</t>
  </si>
  <si>
    <t>さけ</t>
  </si>
  <si>
    <t>さば</t>
  </si>
  <si>
    <t>大豆</t>
  </si>
  <si>
    <t>鶏肉</t>
  </si>
  <si>
    <t>バナナ</t>
  </si>
  <si>
    <t>豚肉</t>
  </si>
  <si>
    <t>まつたけ</t>
  </si>
  <si>
    <t>もも</t>
  </si>
  <si>
    <t>やまいも</t>
  </si>
  <si>
    <t>りんご</t>
  </si>
  <si>
    <t>ゼラチン</t>
  </si>
  <si>
    <t>ごま</t>
  </si>
  <si>
    <t>カシューナッツ</t>
  </si>
  <si>
    <t>特定原材料7品目</t>
  </si>
  <si>
    <t>特定原材料に準ずるもの20品目(魚介類は対象外)</t>
  </si>
  <si>
    <t>日付</t>
  </si>
  <si>
    <t>提供時間</t>
  </si>
  <si>
    <t>セットメニュー</t>
  </si>
  <si>
    <t>料理コード</t>
  </si>
  <si>
    <t>料理名</t>
  </si>
  <si>
    <t>重量</t>
  </si>
  <si>
    <t>原価</t>
  </si>
  <si>
    <t>20200201</t>
  </si>
  <si>
    <t>昼食</t>
  </si>
  <si>
    <t>青じそおろし牛かつ</t>
  </si>
  <si>
    <t>1</t>
  </si>
  <si>
    <t>2</t>
  </si>
  <si>
    <t>3</t>
  </si>
  <si>
    <t>4</t>
  </si>
  <si>
    <t>20200203</t>
  </si>
  <si>
    <t>牛肉野菜炒め</t>
  </si>
  <si>
    <t>5</t>
  </si>
  <si>
    <t>6</t>
  </si>
  <si>
    <t>7</t>
  </si>
  <si>
    <t>20200204</t>
  </si>
  <si>
    <t>牛肉と大根の煮物</t>
  </si>
  <si>
    <t>8</t>
  </si>
  <si>
    <t>9</t>
  </si>
  <si>
    <t>10</t>
  </si>
  <si>
    <t>20200205</t>
  </si>
  <si>
    <t>塩麹の牛肉じゃが</t>
  </si>
  <si>
    <t>11</t>
  </si>
  <si>
    <t>12</t>
  </si>
  <si>
    <t>13</t>
  </si>
  <si>
    <t>20200206</t>
  </si>
  <si>
    <t>茹で牛肉と野菜の中華だれ</t>
  </si>
  <si>
    <t>14</t>
  </si>
  <si>
    <t>15</t>
  </si>
  <si>
    <t>16</t>
  </si>
  <si>
    <t>20200207</t>
  </si>
  <si>
    <t>17</t>
  </si>
  <si>
    <t>18</t>
  </si>
  <si>
    <t>19</t>
  </si>
  <si>
    <t>20200208</t>
  </si>
  <si>
    <t>豚肉の味噌漬け焼き</t>
  </si>
  <si>
    <t>20</t>
  </si>
  <si>
    <t>21</t>
  </si>
  <si>
    <t>22</t>
  </si>
  <si>
    <t>23</t>
  </si>
  <si>
    <t>24</t>
  </si>
  <si>
    <t>20200210</t>
  </si>
  <si>
    <t>ポークソテーオニオンペッパーソース</t>
  </si>
  <si>
    <t>25</t>
  </si>
  <si>
    <t>26</t>
  </si>
  <si>
    <t>27</t>
  </si>
  <si>
    <t>28</t>
  </si>
  <si>
    <t>29</t>
  </si>
  <si>
    <t>30</t>
  </si>
  <si>
    <t>20200211</t>
  </si>
  <si>
    <t>豚肉の生姜焼き</t>
  </si>
  <si>
    <t>31</t>
  </si>
  <si>
    <t>32</t>
  </si>
  <si>
    <t>33</t>
  </si>
  <si>
    <t>34</t>
  </si>
  <si>
    <t>35</t>
  </si>
  <si>
    <t>20200212</t>
  </si>
  <si>
    <t>36</t>
  </si>
  <si>
    <t>37</t>
  </si>
  <si>
    <t>38</t>
  </si>
  <si>
    <t>20200213</t>
  </si>
  <si>
    <t>39</t>
  </si>
  <si>
    <t>40</t>
  </si>
  <si>
    <t>41</t>
  </si>
  <si>
    <t>42</t>
  </si>
  <si>
    <t>43</t>
  </si>
  <si>
    <t>20200214</t>
  </si>
  <si>
    <t>44</t>
  </si>
  <si>
    <t>45</t>
  </si>
  <si>
    <t>46</t>
  </si>
  <si>
    <t>47</t>
  </si>
  <si>
    <t>20200215</t>
  </si>
  <si>
    <t>回鍋肉(ホイコーロー)</t>
  </si>
  <si>
    <t>48</t>
  </si>
  <si>
    <t>49</t>
  </si>
  <si>
    <t>50</t>
  </si>
  <si>
    <t>20200217</t>
  </si>
  <si>
    <t>豚肉の細切り炒めしゅうまい添え</t>
  </si>
  <si>
    <t>51</t>
  </si>
  <si>
    <t>52</t>
  </si>
  <si>
    <t>53</t>
  </si>
  <si>
    <t>54</t>
  </si>
  <si>
    <t>20200218</t>
  </si>
  <si>
    <t>55</t>
  </si>
  <si>
    <t>56</t>
  </si>
  <si>
    <t>57</t>
  </si>
  <si>
    <t>58</t>
  </si>
  <si>
    <t>59</t>
  </si>
  <si>
    <t>20200219</t>
  </si>
  <si>
    <t>ピリ辛豚焼肉</t>
  </si>
  <si>
    <t>60</t>
  </si>
  <si>
    <t>61</t>
  </si>
  <si>
    <t>62</t>
  </si>
  <si>
    <t>63</t>
  </si>
  <si>
    <t>64</t>
  </si>
  <si>
    <t>65</t>
  </si>
  <si>
    <t>20200220</t>
  </si>
  <si>
    <t>豚肉のポン酢炒め</t>
  </si>
  <si>
    <t>66</t>
  </si>
  <si>
    <t>67</t>
  </si>
  <si>
    <t>68</t>
  </si>
  <si>
    <t>69</t>
  </si>
  <si>
    <t>70</t>
  </si>
  <si>
    <t>20200221</t>
  </si>
  <si>
    <t>71</t>
  </si>
  <si>
    <t>72</t>
  </si>
  <si>
    <t>73</t>
  </si>
  <si>
    <t>74</t>
  </si>
  <si>
    <t>20200222</t>
  </si>
  <si>
    <t>ガリバタポーク</t>
  </si>
  <si>
    <t>75</t>
  </si>
  <si>
    <t>76</t>
  </si>
  <si>
    <t>77</t>
  </si>
  <si>
    <t>20200224</t>
  </si>
  <si>
    <t>豚キムチ</t>
  </si>
  <si>
    <t>78</t>
  </si>
  <si>
    <t>79</t>
  </si>
  <si>
    <t>80</t>
  </si>
  <si>
    <t>81</t>
  </si>
  <si>
    <t>82</t>
  </si>
  <si>
    <t>20200225</t>
  </si>
  <si>
    <t>83</t>
  </si>
  <si>
    <t>84</t>
  </si>
  <si>
    <t>85</t>
  </si>
  <si>
    <t>20200226</t>
  </si>
  <si>
    <t>86</t>
  </si>
  <si>
    <t>87</t>
  </si>
  <si>
    <t>88</t>
  </si>
  <si>
    <t>20200227</t>
  </si>
  <si>
    <t>豚プルコギチャプチェ</t>
  </si>
  <si>
    <t>89</t>
  </si>
  <si>
    <t>90</t>
  </si>
  <si>
    <t>91</t>
  </si>
  <si>
    <t>20200228</t>
  </si>
  <si>
    <t>92</t>
  </si>
  <si>
    <t>93</t>
  </si>
  <si>
    <t>94</t>
  </si>
  <si>
    <t>20200229</t>
  </si>
  <si>
    <t>95</t>
  </si>
  <si>
    <t>96</t>
  </si>
  <si>
    <t>97</t>
  </si>
  <si>
    <t>20200302</t>
  </si>
  <si>
    <t>98</t>
  </si>
  <si>
    <t>99</t>
  </si>
  <si>
    <t>100</t>
  </si>
  <si>
    <t>20200303</t>
  </si>
  <si>
    <t>豚肉とごぼうの卵とじ</t>
  </si>
  <si>
    <t>101</t>
  </si>
  <si>
    <t>102</t>
  </si>
  <si>
    <t>103</t>
  </si>
  <si>
    <t>20200304</t>
  </si>
  <si>
    <t>104</t>
  </si>
  <si>
    <t>105</t>
  </si>
  <si>
    <t>106</t>
  </si>
  <si>
    <t>20200305</t>
  </si>
  <si>
    <t>チキンカツおろしポン酢</t>
  </si>
  <si>
    <t>107</t>
  </si>
  <si>
    <t>108</t>
  </si>
  <si>
    <t>109</t>
  </si>
  <si>
    <t>110</t>
  </si>
  <si>
    <t>111</t>
  </si>
  <si>
    <t>20200306</t>
  </si>
  <si>
    <t>チキンカツデミグラスソース</t>
  </si>
  <si>
    <t>112</t>
  </si>
  <si>
    <t>113</t>
  </si>
  <si>
    <t>114</t>
  </si>
  <si>
    <t>115</t>
  </si>
  <si>
    <t>116</t>
  </si>
  <si>
    <t>117</t>
  </si>
  <si>
    <t>20200307</t>
  </si>
  <si>
    <t>チキンのオニオンペッパーソース</t>
  </si>
  <si>
    <t>118</t>
  </si>
  <si>
    <t>119</t>
  </si>
  <si>
    <t>120</t>
  </si>
  <si>
    <t>121</t>
  </si>
  <si>
    <t>122</t>
  </si>
  <si>
    <t>123</t>
  </si>
  <si>
    <t>20200309</t>
  </si>
  <si>
    <t>ケイジャンチキン</t>
  </si>
  <si>
    <t>124</t>
  </si>
  <si>
    <t>125</t>
  </si>
  <si>
    <t>126</t>
  </si>
  <si>
    <t>127</t>
  </si>
  <si>
    <t>128</t>
  </si>
  <si>
    <t>129</t>
  </si>
  <si>
    <t>20200310</t>
  </si>
  <si>
    <t>マスタードチキン</t>
  </si>
  <si>
    <t>130</t>
  </si>
  <si>
    <t>131</t>
  </si>
  <si>
    <t>132</t>
  </si>
  <si>
    <t>133</t>
  </si>
  <si>
    <t>134</t>
  </si>
  <si>
    <t>135</t>
  </si>
  <si>
    <t>20200311</t>
  </si>
  <si>
    <t>136</t>
  </si>
  <si>
    <t>137</t>
  </si>
  <si>
    <t>138</t>
  </si>
  <si>
    <t>139</t>
  </si>
  <si>
    <t>140</t>
  </si>
  <si>
    <t>141</t>
  </si>
  <si>
    <t>20200312</t>
  </si>
  <si>
    <t>チキンソテートマトデミソース</t>
  </si>
  <si>
    <t>142</t>
  </si>
  <si>
    <t>143</t>
  </si>
  <si>
    <t>144</t>
  </si>
  <si>
    <t>145</t>
  </si>
  <si>
    <t>20200313</t>
  </si>
  <si>
    <t>鶏ささみと野菜の甘酢炒め</t>
  </si>
  <si>
    <t>146</t>
  </si>
  <si>
    <t>147</t>
  </si>
  <si>
    <t>148</t>
  </si>
  <si>
    <t>20200314</t>
  </si>
  <si>
    <t>ダッカルビ(韓国風鶏焼肉)</t>
  </si>
  <si>
    <t>149</t>
  </si>
  <si>
    <t>150</t>
  </si>
  <si>
    <t>151</t>
  </si>
  <si>
    <t>20200316</t>
  </si>
  <si>
    <t>鶏肉と玉子のさっぱり煮</t>
  </si>
  <si>
    <t>152</t>
  </si>
  <si>
    <t>153</t>
  </si>
  <si>
    <t>154</t>
  </si>
  <si>
    <t>20200317</t>
  </si>
  <si>
    <t>チキンストロガノフ</t>
  </si>
  <si>
    <t>155</t>
  </si>
  <si>
    <t>156</t>
  </si>
  <si>
    <t>157</t>
  </si>
  <si>
    <t>158</t>
  </si>
  <si>
    <t>159</t>
  </si>
  <si>
    <t>20200318</t>
  </si>
  <si>
    <t>鶏肉のピリ辛トマト煮</t>
  </si>
  <si>
    <t>160</t>
  </si>
  <si>
    <t>161</t>
  </si>
  <si>
    <t>162</t>
  </si>
  <si>
    <t>163</t>
  </si>
  <si>
    <t>164</t>
  </si>
  <si>
    <t>165</t>
  </si>
  <si>
    <t>20200319</t>
  </si>
  <si>
    <t>チキンクリームシチュー</t>
  </si>
  <si>
    <t>166</t>
  </si>
  <si>
    <t>167</t>
  </si>
  <si>
    <t>168</t>
  </si>
  <si>
    <t>20200320</t>
  </si>
  <si>
    <t>169</t>
  </si>
  <si>
    <t>170</t>
  </si>
  <si>
    <t>171</t>
  </si>
  <si>
    <t>172</t>
  </si>
  <si>
    <t>20200321</t>
  </si>
  <si>
    <t>173</t>
  </si>
  <si>
    <t>174</t>
  </si>
  <si>
    <t>175</t>
  </si>
  <si>
    <t>20200323</t>
  </si>
  <si>
    <t>176</t>
  </si>
  <si>
    <t>177</t>
  </si>
  <si>
    <t>178</t>
  </si>
  <si>
    <t>179</t>
  </si>
  <si>
    <t>180</t>
  </si>
  <si>
    <t>181</t>
  </si>
  <si>
    <t>20200324</t>
  </si>
  <si>
    <t>182</t>
  </si>
  <si>
    <t>183</t>
  </si>
  <si>
    <t>184</t>
  </si>
  <si>
    <t>185</t>
  </si>
  <si>
    <t>さつま芋の天ぷら／60ｼｯｶﾘ</t>
  </si>
  <si>
    <t>186</t>
  </si>
  <si>
    <t>20200325</t>
  </si>
  <si>
    <t>187</t>
  </si>
  <si>
    <t>188</t>
  </si>
  <si>
    <t>189</t>
  </si>
  <si>
    <t>190</t>
  </si>
  <si>
    <t>191</t>
  </si>
  <si>
    <t>さつま芋サラダ／ｼｯｶﾘ</t>
  </si>
  <si>
    <t>192</t>
  </si>
  <si>
    <t>20200326</t>
  </si>
  <si>
    <t>193</t>
  </si>
  <si>
    <t>194</t>
  </si>
  <si>
    <t>195</t>
  </si>
  <si>
    <t>196</t>
  </si>
  <si>
    <t>197</t>
  </si>
  <si>
    <t>198</t>
  </si>
  <si>
    <t>20200327</t>
  </si>
  <si>
    <t>199</t>
  </si>
  <si>
    <t>200</t>
  </si>
  <si>
    <t>201</t>
  </si>
  <si>
    <t>20200328</t>
  </si>
  <si>
    <t>202</t>
  </si>
  <si>
    <t>203</t>
  </si>
  <si>
    <t>204</t>
  </si>
  <si>
    <t>205</t>
  </si>
  <si>
    <t>206</t>
  </si>
  <si>
    <t>ほうれん草のピーナッツ和え／60ｼｯｶﾘ</t>
  </si>
  <si>
    <t>207</t>
  </si>
  <si>
    <t>20200330</t>
  </si>
  <si>
    <t>208</t>
  </si>
  <si>
    <t>209</t>
  </si>
  <si>
    <t>210</t>
  </si>
  <si>
    <t>211</t>
  </si>
  <si>
    <t>20200331</t>
  </si>
  <si>
    <t>212</t>
  </si>
  <si>
    <t>213</t>
  </si>
  <si>
    <t>214</t>
  </si>
  <si>
    <t>215</t>
  </si>
  <si>
    <t>216</t>
  </si>
  <si>
    <t>217</t>
  </si>
  <si>
    <t>20200401</t>
  </si>
  <si>
    <t>218</t>
  </si>
  <si>
    <t>219</t>
  </si>
  <si>
    <t>220</t>
  </si>
  <si>
    <t>221</t>
  </si>
  <si>
    <t>222</t>
  </si>
  <si>
    <t>223</t>
  </si>
  <si>
    <t>20200402</t>
  </si>
  <si>
    <t>224</t>
  </si>
  <si>
    <t>225</t>
  </si>
  <si>
    <t>226</t>
  </si>
  <si>
    <t>227</t>
  </si>
  <si>
    <t>228</t>
  </si>
  <si>
    <t>20200403</t>
  </si>
  <si>
    <t>229</t>
  </si>
  <si>
    <t>230</t>
  </si>
  <si>
    <t>231</t>
  </si>
  <si>
    <t>232</t>
  </si>
  <si>
    <t>233</t>
  </si>
  <si>
    <t>234</t>
  </si>
  <si>
    <t>20200404</t>
  </si>
  <si>
    <t>235</t>
  </si>
  <si>
    <t>236</t>
  </si>
  <si>
    <t>237</t>
  </si>
  <si>
    <t>238</t>
  </si>
  <si>
    <t>239</t>
  </si>
  <si>
    <t>20200406</t>
  </si>
  <si>
    <t>240</t>
  </si>
  <si>
    <t>241</t>
  </si>
  <si>
    <t>242</t>
  </si>
  <si>
    <t>20200407</t>
  </si>
  <si>
    <t>ミネストローネロールキャベツ／ｼｯｶﾘ</t>
  </si>
  <si>
    <t>243</t>
  </si>
  <si>
    <t>244</t>
  </si>
  <si>
    <t>チキンカツ／60ｇｶｰﾙ3ｿｰｽｼｯｶﾘ</t>
  </si>
  <si>
    <t>245</t>
  </si>
  <si>
    <t>20200408</t>
  </si>
  <si>
    <t>246</t>
  </si>
  <si>
    <t>247</t>
  </si>
  <si>
    <t>248</t>
  </si>
  <si>
    <t>20200409</t>
  </si>
  <si>
    <t>249</t>
  </si>
  <si>
    <t>250</t>
  </si>
  <si>
    <t>251</t>
  </si>
  <si>
    <t>20200410</t>
  </si>
  <si>
    <t>252</t>
  </si>
  <si>
    <t>253</t>
  </si>
  <si>
    <t>イカときゅうりのキムチ和え／50ｼｯｶﾘ</t>
  </si>
  <si>
    <t>254</t>
  </si>
  <si>
    <t>エネルギー</t>
    <phoneticPr fontId="21"/>
  </si>
  <si>
    <t>たんぱく質</t>
    <rPh sb="4" eb="5">
      <t>シツ</t>
    </rPh>
    <phoneticPr fontId="21"/>
  </si>
  <si>
    <t>脂質</t>
    <rPh sb="0" eb="2">
      <t>シシツ</t>
    </rPh>
    <phoneticPr fontId="21"/>
  </si>
  <si>
    <t>炭水化物</t>
    <rPh sb="0" eb="4">
      <t>タンスイカブツ</t>
    </rPh>
    <phoneticPr fontId="21"/>
  </si>
  <si>
    <t>食塩相当量</t>
    <rPh sb="0" eb="2">
      <t>ショクエン</t>
    </rPh>
    <rPh sb="2" eb="4">
      <t>ソウトウ</t>
    </rPh>
    <rPh sb="4" eb="5">
      <t>リョウ</t>
    </rPh>
    <phoneticPr fontId="21"/>
  </si>
  <si>
    <t>青じそおろし牛かつ</t>
    <phoneticPr fontId="21"/>
  </si>
  <si>
    <t>肉じゃが</t>
    <phoneticPr fontId="21"/>
  </si>
  <si>
    <t>麦ごはん</t>
  </si>
  <si>
    <t>麦ごはん</t>
    <phoneticPr fontId="21"/>
  </si>
  <si>
    <t>牛肉野菜炒め</t>
    <phoneticPr fontId="21"/>
  </si>
  <si>
    <t>肉団子の甘酢あん</t>
    <phoneticPr fontId="21"/>
  </si>
  <si>
    <t>牛肉と大根の煮物</t>
    <phoneticPr fontId="21"/>
  </si>
  <si>
    <t>鶏ささみのレモン醤油</t>
    <phoneticPr fontId="21"/>
  </si>
  <si>
    <t>塩麹の牛肉じゃが</t>
    <phoneticPr fontId="21"/>
  </si>
  <si>
    <t>蒸し鶏の柚子胡椒風味奴</t>
    <phoneticPr fontId="21"/>
  </si>
  <si>
    <t>茹で牛肉と野菜の中華だれ</t>
    <phoneticPr fontId="21"/>
  </si>
  <si>
    <t>じゃが芋とツナの煮物</t>
    <phoneticPr fontId="21"/>
  </si>
  <si>
    <t>辛口薬味冷しゃぶ</t>
    <phoneticPr fontId="21"/>
  </si>
  <si>
    <t>五目豆と蒸し鶏の煮物</t>
    <phoneticPr fontId="21"/>
  </si>
  <si>
    <t>kcal</t>
    <phoneticPr fontId="21"/>
  </si>
  <si>
    <t>g</t>
    <phoneticPr fontId="21"/>
  </si>
  <si>
    <t>野菜量</t>
    <rPh sb="0" eb="2">
      <t>ヤサイ</t>
    </rPh>
    <rPh sb="2" eb="3">
      <t>リョウ</t>
    </rPh>
    <phoneticPr fontId="21"/>
  </si>
  <si>
    <t>料理No</t>
    <rPh sb="0" eb="2">
      <t>リョウリ</t>
    </rPh>
    <phoneticPr fontId="21"/>
  </si>
  <si>
    <t>メニュー名</t>
    <rPh sb="4" eb="5">
      <t>メイ</t>
    </rPh>
    <phoneticPr fontId="21"/>
  </si>
  <si>
    <t>おかず①</t>
    <phoneticPr fontId="21"/>
  </si>
  <si>
    <t>おかず②</t>
    <phoneticPr fontId="21"/>
  </si>
  <si>
    <t>ごはん</t>
    <phoneticPr fontId="21"/>
  </si>
  <si>
    <t>食塩</t>
    <rPh sb="0" eb="2">
      <t>ショクエン</t>
    </rPh>
    <phoneticPr fontId="21"/>
  </si>
  <si>
    <t>P比</t>
    <rPh sb="1" eb="2">
      <t>ヒ</t>
    </rPh>
    <phoneticPr fontId="21"/>
  </si>
  <si>
    <t>F比</t>
    <rPh sb="1" eb="2">
      <t>ヒ</t>
    </rPh>
    <phoneticPr fontId="21"/>
  </si>
  <si>
    <t>C比</t>
    <rPh sb="1" eb="2">
      <t>ヒ</t>
    </rPh>
    <phoneticPr fontId="21"/>
  </si>
  <si>
    <t>野菜</t>
    <rPh sb="0" eb="2">
      <t>ヤサイ</t>
    </rPh>
    <phoneticPr fontId="21"/>
  </si>
  <si>
    <t>P比（13～20％）</t>
    <rPh sb="1" eb="2">
      <t>ヒ</t>
    </rPh>
    <phoneticPr fontId="21"/>
  </si>
  <si>
    <t>F比（20～30％）</t>
    <rPh sb="1" eb="2">
      <t>ヒ</t>
    </rPh>
    <phoneticPr fontId="21"/>
  </si>
  <si>
    <t>C比（50～65％）</t>
    <rPh sb="1" eb="2">
      <t>ヒ</t>
    </rPh>
    <phoneticPr fontId="21"/>
  </si>
  <si>
    <t>エネルギー</t>
    <phoneticPr fontId="21"/>
  </si>
  <si>
    <t>野菜重量</t>
    <rPh sb="0" eb="2">
      <t>ヤサイ</t>
    </rPh>
    <rPh sb="2" eb="4">
      <t>ジュウリョウ</t>
    </rPh>
    <phoneticPr fontId="21"/>
  </si>
  <si>
    <t>辛口薬味冷しゃぶ</t>
    <phoneticPr fontId="21"/>
  </si>
  <si>
    <t>肉野菜炒め</t>
    <phoneticPr fontId="21"/>
  </si>
  <si>
    <t>アジフライ</t>
    <phoneticPr fontId="21"/>
  </si>
  <si>
    <t>菜の花とちくわのわさび和え</t>
    <phoneticPr fontId="21"/>
  </si>
  <si>
    <t>ブロッコリーとハムのマリネ</t>
    <phoneticPr fontId="21"/>
  </si>
  <si>
    <t>豚肉の味噌炒め</t>
    <phoneticPr fontId="21"/>
  </si>
  <si>
    <t>茄子味噌炒め</t>
    <phoneticPr fontId="21"/>
  </si>
  <si>
    <t>カラフル豚焼肉</t>
    <phoneticPr fontId="21"/>
  </si>
  <si>
    <t>豚肉のバーベキューソース</t>
    <phoneticPr fontId="21"/>
  </si>
  <si>
    <t>レバニラ炒め</t>
    <phoneticPr fontId="21"/>
  </si>
  <si>
    <t>豚肉と野菜のコチジャンソース</t>
    <phoneticPr fontId="21"/>
  </si>
  <si>
    <t>豚肉と厚揚げの煮物</t>
    <phoneticPr fontId="21"/>
  </si>
  <si>
    <t>豚肉のすき焼き煮</t>
    <phoneticPr fontId="21"/>
  </si>
  <si>
    <t>豚肉の旨辛煮</t>
    <phoneticPr fontId="21"/>
  </si>
  <si>
    <t>茹で豚のバンバンジーソース</t>
    <phoneticPr fontId="21"/>
  </si>
  <si>
    <t>さわらの薬味ポン酢</t>
    <phoneticPr fontId="21"/>
  </si>
  <si>
    <t>あじの黒酢南蛮</t>
    <phoneticPr fontId="21"/>
  </si>
  <si>
    <t>鮭のｵﾆｵﾝｿｰｽ</t>
    <phoneticPr fontId="21"/>
  </si>
  <si>
    <t>鮭の照り焼き</t>
    <phoneticPr fontId="21"/>
  </si>
  <si>
    <t>白身魚のムニエル</t>
    <phoneticPr fontId="21"/>
  </si>
  <si>
    <t>白身魚のハニーマスタードソース</t>
    <phoneticPr fontId="21"/>
  </si>
  <si>
    <t>ブリと大根の煮物</t>
    <phoneticPr fontId="21"/>
  </si>
  <si>
    <t>ハンバーグバター醤油ソース</t>
    <phoneticPr fontId="21"/>
  </si>
  <si>
    <t>ハンバーグジンジャーソース</t>
    <phoneticPr fontId="21"/>
  </si>
  <si>
    <t>ハンバーググレイビーソース</t>
    <phoneticPr fontId="21"/>
  </si>
  <si>
    <t>ハンバーグ味噌デミソース</t>
    <phoneticPr fontId="21"/>
  </si>
  <si>
    <t>ピリ辛照り焼き野菜バーグ</t>
    <phoneticPr fontId="21"/>
  </si>
  <si>
    <t>チーズ野菜バーグデミグラスソース</t>
    <phoneticPr fontId="21"/>
  </si>
  <si>
    <t>キムチおろし野菜バーグ</t>
    <phoneticPr fontId="21"/>
  </si>
  <si>
    <t>八宝菜</t>
    <phoneticPr fontId="21"/>
  </si>
  <si>
    <t>ミネストローネロールキャベツ</t>
    <phoneticPr fontId="21"/>
  </si>
  <si>
    <t>ロールキャベツシチュー</t>
    <phoneticPr fontId="21"/>
  </si>
  <si>
    <t>明太チーズスンドゥブ(豆腐チゲ)</t>
    <phoneticPr fontId="21"/>
  </si>
  <si>
    <t>ポトフ</t>
    <phoneticPr fontId="21"/>
  </si>
  <si>
    <t>チキンソテー和風ステーキソース</t>
    <phoneticPr fontId="21"/>
  </si>
  <si>
    <t>小松菜とれんこんの辛子和え</t>
    <phoneticPr fontId="21"/>
  </si>
  <si>
    <t>大根と厚揚げのそぼろあん</t>
    <phoneticPr fontId="21"/>
  </si>
  <si>
    <t>ほうれん草とちくわのごま和え</t>
    <phoneticPr fontId="21"/>
  </si>
  <si>
    <t>揚げ里芋のごまだれがけ</t>
    <phoneticPr fontId="21"/>
  </si>
  <si>
    <t>かぼちゃのごま煮</t>
    <phoneticPr fontId="21"/>
  </si>
  <si>
    <t>ほうれん草ともやしのお浸し</t>
    <phoneticPr fontId="21"/>
  </si>
  <si>
    <t>明太マヨポテト</t>
    <phoneticPr fontId="21"/>
  </si>
  <si>
    <t>じゃが芋とｳｲﾝﾅｰのｺﾝｿﾒ煮</t>
    <phoneticPr fontId="21"/>
  </si>
  <si>
    <t>なすの和え物</t>
    <phoneticPr fontId="21"/>
  </si>
  <si>
    <t>れんこんの磯辺揚げ</t>
    <phoneticPr fontId="21"/>
  </si>
  <si>
    <t>青梗菜のザーサイ和え</t>
    <phoneticPr fontId="21"/>
  </si>
  <si>
    <t>ほうれん草とちくわのしらす和え</t>
    <phoneticPr fontId="21"/>
  </si>
  <si>
    <t>南瓜のマヨネーズ焼き</t>
    <phoneticPr fontId="21"/>
  </si>
  <si>
    <t>里芋田楽</t>
    <phoneticPr fontId="21"/>
  </si>
  <si>
    <t>金平れんこん</t>
    <phoneticPr fontId="21"/>
  </si>
  <si>
    <t>しめじとほうれん草の卵炒め</t>
    <phoneticPr fontId="21"/>
  </si>
  <si>
    <t>アスパラのピーナッツ和え</t>
    <phoneticPr fontId="21"/>
  </si>
  <si>
    <t>南瓜のミルク煮</t>
    <phoneticPr fontId="21"/>
  </si>
  <si>
    <t>ｶﾎﾞﾁｬとｲﾝｹﾞﾝのﾋﾟｰﾅｯﾂ和え</t>
    <phoneticPr fontId="21"/>
  </si>
  <si>
    <t>さつま芋のレモン煮</t>
    <phoneticPr fontId="21"/>
  </si>
  <si>
    <t>きゅうりの塩昆布和え</t>
    <phoneticPr fontId="21"/>
  </si>
  <si>
    <t>肉味噌冷奴</t>
    <phoneticPr fontId="21"/>
  </si>
  <si>
    <t>卯の花和え</t>
    <phoneticPr fontId="21"/>
  </si>
  <si>
    <t>ほうれん草とハムの和え物</t>
    <phoneticPr fontId="21"/>
  </si>
  <si>
    <t>千切野菜ﾉｻﾗﾀﾞｼｬﾘｱﾋﾟﾝｿｰｽ</t>
    <phoneticPr fontId="21"/>
  </si>
  <si>
    <t>ｽﾅｯﾌﾟｴﾝﾄﾞｳのﾚﾓﾝﾍﾟｯﾊﾟｰｿﾃｰ</t>
    <phoneticPr fontId="21"/>
  </si>
  <si>
    <t>じゃが芋のそぼろ煮</t>
    <phoneticPr fontId="21"/>
  </si>
  <si>
    <t>大根のそぼろあん</t>
    <phoneticPr fontId="21"/>
  </si>
  <si>
    <t>筍と鶏肉のトマト煮</t>
    <phoneticPr fontId="21"/>
  </si>
  <si>
    <t>さつま芋の天ぷら</t>
    <phoneticPr fontId="21"/>
  </si>
  <si>
    <t>さつま芋サラダ</t>
    <phoneticPr fontId="21"/>
  </si>
  <si>
    <t>ほうれん草のピーナッツ和え</t>
    <phoneticPr fontId="21"/>
  </si>
  <si>
    <t>コーンサラダ</t>
    <phoneticPr fontId="21"/>
  </si>
  <si>
    <t>鶏とごぼうのトマト煮</t>
    <phoneticPr fontId="21"/>
  </si>
  <si>
    <t>南瓜のピーナツ和え</t>
    <phoneticPr fontId="21"/>
  </si>
  <si>
    <t>菜の花と蒸し鶏ぽん酢和え</t>
    <phoneticPr fontId="21"/>
  </si>
  <si>
    <t>蒸し鶏とごぼうのごまドレ和え</t>
    <phoneticPr fontId="21"/>
  </si>
  <si>
    <t>エビにらまん</t>
    <phoneticPr fontId="21"/>
  </si>
  <si>
    <t>チキンカツ</t>
    <phoneticPr fontId="21"/>
  </si>
  <si>
    <t>いんげんのツナ和え</t>
    <phoneticPr fontId="21"/>
  </si>
  <si>
    <t>ｵｸﾗと蒸し鶏の和え物</t>
    <phoneticPr fontId="21"/>
  </si>
  <si>
    <t>イカときゅうりのキムチ和え</t>
    <phoneticPr fontId="21"/>
  </si>
  <si>
    <t>ケイジャンチキン</t>
    <phoneticPr fontId="21"/>
  </si>
  <si>
    <t>チキンカツおろしポン酢</t>
    <phoneticPr fontId="21"/>
  </si>
  <si>
    <t>チキンストロガノフ</t>
    <phoneticPr fontId="21"/>
  </si>
  <si>
    <t>麦ごはん</t>
    <phoneticPr fontId="21"/>
  </si>
  <si>
    <t>一覧表へとばす定食名・料理名（料理名が変更になった場合のみ修正）</t>
    <rPh sb="0" eb="2">
      <t>イチラン</t>
    </rPh>
    <rPh sb="2" eb="3">
      <t>ヒョウ</t>
    </rPh>
    <rPh sb="7" eb="9">
      <t>テイショク</t>
    </rPh>
    <rPh sb="9" eb="10">
      <t>メイ</t>
    </rPh>
    <rPh sb="11" eb="13">
      <t>リョウリ</t>
    </rPh>
    <rPh sb="13" eb="14">
      <t>メイ</t>
    </rPh>
    <rPh sb="15" eb="17">
      <t>リョウリ</t>
    </rPh>
    <rPh sb="17" eb="18">
      <t>メイ</t>
    </rPh>
    <rPh sb="19" eb="21">
      <t>ヘンコウ</t>
    </rPh>
    <rPh sb="25" eb="27">
      <t>バアイ</t>
    </rPh>
    <rPh sb="29" eb="31">
      <t>シュウセイ</t>
    </rPh>
    <phoneticPr fontId="21"/>
  </si>
  <si>
    <t>岡澤さんがデータ貼りつける部分（F2～CL562）</t>
    <rPh sb="0" eb="2">
      <t>オカザワ</t>
    </rPh>
    <rPh sb="8" eb="9">
      <t>ハ</t>
    </rPh>
    <rPh sb="13" eb="15">
      <t>ブブン</t>
    </rPh>
    <phoneticPr fontId="18"/>
  </si>
  <si>
    <t>スロー／(付)30ﾐｽﾞﾅ3ﾆﾝ3･ｼｯｶﾘ</t>
  </si>
  <si>
    <t>麦ごはん／90g･ｼｯｶﾘ</t>
  </si>
  <si>
    <t>肉団子の甘酢あん／2ヶ･ｼｯｶﾘ</t>
  </si>
  <si>
    <t>鶏ささみのレモン醤油／50･ｼｯｶﾘ</t>
  </si>
  <si>
    <t>蒸し鶏の柚子胡椒風味奴／100･ｼｯｶﾘ</t>
  </si>
  <si>
    <t>五目豆と蒸し鶏の煮物／SDC50･ｼｯｶﾘ</t>
  </si>
  <si>
    <t>豚肉の味噌漬け焼き／100･ｼｯｶﾘ</t>
  </si>
  <si>
    <t>ボイル野菜／(付)ｷｬﾍﾞﾂ40ﾓﾔｼ20ﾆﾝｼﾞﾝ5ｶｲﾜﾚ･ｼｯｶﾘ</t>
  </si>
  <si>
    <t>かぼちゃの天ぷら／(付)馬蹄1枚･ｼｯｶﾘ</t>
  </si>
  <si>
    <t>菜の花とちくわのわさび和え／70･ｼｯｶﾘ</t>
  </si>
  <si>
    <t>ポークソテーオニオンペッパーソース／肩ﾛｰｽ80･ｼｯｶﾘ</t>
  </si>
  <si>
    <t>人参グラッセ／(付)生20ﾏｰｶﾞﾘﾝ･ｼｯｶﾘ</t>
  </si>
  <si>
    <t>インゲンソテー／(付)20･ｼｯｶﾘ</t>
  </si>
  <si>
    <t>粉吹芋／(付)乱切40･ｼｯｶﾘ</t>
  </si>
  <si>
    <t>ブロッコリーとハムのマリネ／60･ｼｯｶﾘ</t>
  </si>
  <si>
    <t>豚肉の生姜焼き／ｺﾏ100･ｼｯｶﾘ</t>
  </si>
  <si>
    <t>スロー／(付)40ﾆﾝ5･ｼｯｶﾘ</t>
  </si>
  <si>
    <t>マカロニサラダ／(付)30･ｼｯｶﾘ</t>
  </si>
  <si>
    <t>小松菜とれんこんの辛子和え／50･ｼｯｶﾘ</t>
  </si>
  <si>
    <t>アジフライ／1枚ｶｰﾙ3･ｼｯｶﾘ</t>
  </si>
  <si>
    <t>豚肉の味噌炒め／ｺﾏ100玉50･豚みそ･ｼｯｶﾘ</t>
  </si>
  <si>
    <t>スロー／(付)30･ｼｯｶﾘ</t>
  </si>
  <si>
    <t>茄子味噌炒め／ｺﾏ60･ｼｯｶﾘ</t>
  </si>
  <si>
    <t>スロー／(付)25ﾆﾝｼﾞﾝ3ｶｲﾜﾚ2･ｼｯｶﾘ</t>
  </si>
  <si>
    <t>ほうれん草とちくわのごま和え／60･ｼｯｶﾘ</t>
  </si>
  <si>
    <t>豚肉の細切り炒め／豚ﾓﾓ80ﾔﾜﾗｶ･ｼｯｶﾘ</t>
  </si>
  <si>
    <t>焼売／(付)16×2ｹｶｰﾙ3･ｼｯｶﾘ</t>
  </si>
  <si>
    <t>揚げ里芋のごまだれがけ／50･ｼｯｶﾘ</t>
  </si>
  <si>
    <t>カラフル豚焼肉</t>
  </si>
  <si>
    <t>ボイル野菜／(付)ﾓﾔｼ30ｺﾏﾂﾅ15･ｼｯｶﾘ</t>
  </si>
  <si>
    <t>グリンカール／(付)5ﾁｷﾞﾙ･ｼｯｶﾘ</t>
  </si>
  <si>
    <t>もやしソテー／(付)20･ｼｯｶﾘ</t>
  </si>
  <si>
    <t>ほうれん草ナムル／(付)30･ｼｯｶﾘ</t>
  </si>
  <si>
    <t>人参ナムル／(付)30･ｼｯｶﾘ</t>
  </si>
  <si>
    <t>スロー／(付)30ﾆﾝｼﾞﾝ2･ｼｯｶﾘ</t>
  </si>
  <si>
    <t>豚肉のバーベキューソース</t>
  </si>
  <si>
    <t>豚肉のバーベキューソース／ｺﾏ90･ｼｯｶﾘ</t>
  </si>
  <si>
    <t>カールミックス／(付)5ﾚﾀｽ10ﾚｯﾄﾞ玉5･ｼｯｶﾘ</t>
  </si>
  <si>
    <t>明太マヨポテト／60･ｼｯｶﾘ</t>
  </si>
  <si>
    <t>ガリバタポーク／ｺﾏ100･ｼｯｶﾘ</t>
  </si>
  <si>
    <t>じゃが芋とウインナーのコンソメ煮／80･ｼｯｶﾘ</t>
  </si>
  <si>
    <t>豚キムチ／ｺﾏ90･ｼｯｶﾘ</t>
  </si>
  <si>
    <t>スロー／(付)30ﾚｯﾄﾞｷｬﾍﾞﾂ2ﾉｾ･ｼｯｶﾘ</t>
  </si>
  <si>
    <t>レバニラ炒め</t>
  </si>
  <si>
    <t>豚肉と野菜のコチジャンソース／ｺﾏ80･ｼｯｶﾘ</t>
  </si>
  <si>
    <t>れんこんの磯辺揚げ／40･ｼｯｶﾘ</t>
  </si>
  <si>
    <t>豚プルコギチャプチェ／ｺﾏ80･ｼｯｶﾘ</t>
  </si>
  <si>
    <t>豚肉と厚揚げの煮物</t>
  </si>
  <si>
    <t>ほうれん草とちくわのしらす和え／60･ｼｯｶﾘ</t>
  </si>
  <si>
    <t>豚肉のすき焼き煮</t>
  </si>
  <si>
    <t>豚肉の旨辛煮</t>
  </si>
  <si>
    <t>南瓜のマヨネーズ焼き／70･ｼｯｶﾘ</t>
  </si>
  <si>
    <t>茹で豚のバンバンジーソース／ﾓﾓ80･ｼｯｶﾘ</t>
  </si>
  <si>
    <t>チキンカツおろしポン酢／120･ｼｯｶﾘ</t>
  </si>
  <si>
    <t>スロー／(付)40･ｼｯｶﾘ</t>
  </si>
  <si>
    <t>トマト／(付)1／12ｸｼｷﾞﾘ･ｼｯｶﾘ</t>
  </si>
  <si>
    <t>金平れんこん／50･ｼｯｶﾘ</t>
  </si>
  <si>
    <t>チキンカツデミグラスソース／120ｿｰｽ20･ｼｯｶﾘ</t>
  </si>
  <si>
    <t>ブロッコリー／(付)30･ｼｯｶﾘ</t>
  </si>
  <si>
    <t>粉吹芋／(付)40･ｼｯｶﾘ</t>
  </si>
  <si>
    <t>しめじとほうれん草の卵炒め／60･ｼｯｶﾘ</t>
  </si>
  <si>
    <t>スナップエンドウ／(付)30ｼｯｶﾘ</t>
  </si>
  <si>
    <t>粉吹芋／(付)50ﾍﾟｯﾊﾟｰ･ｼｯｶﾘ</t>
  </si>
  <si>
    <t>アスパラのピーナッツ和え／40･ｼｯｶﾘ</t>
  </si>
  <si>
    <t>ケイジャンチキン／140･ｼﾞｬﾝﾊﾞﾗﾔ･ｼｯｶﾘ</t>
  </si>
  <si>
    <t>粉吹芋／(付)40ﾍﾟｯﾊﾟｰ･ｼｯｶﾘ</t>
  </si>
  <si>
    <t>人参グラッセ／（付）20ｼｬﾄｰ･ｼｯｶﾘ</t>
  </si>
  <si>
    <t>インゲン／(付)15･ｼｯｶﾘ</t>
  </si>
  <si>
    <t>南瓜のミルク煮／70･ｼｯｶﾘ</t>
  </si>
  <si>
    <t>マスタードチキン／140ｇ･ｼｯｶﾘ</t>
  </si>
  <si>
    <t>粉吹芋／(付)50･ｼｯｶﾘ</t>
  </si>
  <si>
    <t>かぼちゃとインゲンのピーナッツ和え／70･ｼｯｶﾘ</t>
  </si>
  <si>
    <t>チキンソテートマトデミソース／140･ｼｯｶﾘ</t>
  </si>
  <si>
    <t>さつま芋のレモン煮／60生･ｼｯｶﾘ</t>
  </si>
  <si>
    <t>鶏ささみと野菜の甘酢炒め(酢豚風)／73･ｼｯｶﾘ</t>
  </si>
  <si>
    <t>きゅうりの塩昆布和え／50･ｼｯｶﾘ</t>
  </si>
  <si>
    <t>肉味噌冷奴／100･ｼｯｶﾘ</t>
  </si>
  <si>
    <t>チキンストロガノフ／120･ｼｯｶﾘ</t>
  </si>
  <si>
    <t>スパソテー／(付)15ﾌﾞﾗｯｸﾍﾟｯﾊﾟｰ･ｼｯｶﾘ</t>
  </si>
  <si>
    <t>ブロッコリー／(付)20･ｼｯｶﾘ</t>
  </si>
  <si>
    <t>ほうれん草とハムの和え物／60･ｼｯｶﾘ</t>
  </si>
  <si>
    <t>フライドポテト／(付)ｶﾜﾂｷ30･ｼｯｶﾘ</t>
  </si>
  <si>
    <t>スナップエンドウのレモンペッパーソテー／55･ｼｯｶﾘ</t>
  </si>
  <si>
    <t>ボイル野菜／(付)ｷｬﾍﾞﾂ40ｷﾇｻﾔ10ﾆﾝ5ｼｯｶﾘ</t>
  </si>
  <si>
    <t>×あじの黒酢南蛮／5ｹ南蛮酢ｼｯｶﾘ</t>
  </si>
  <si>
    <t>鮭のオニオンソース</t>
  </si>
  <si>
    <t>×鮭のオニオンソース／100ﾏｰｶﾞﾘﾝｼｯｶﾘ</t>
  </si>
  <si>
    <t>筍と鶏肉のトマト煮／60･ｼｯｶﾘ</t>
  </si>
  <si>
    <t>鮭の照り焼き／銀鮭80gｼｯｶﾘ</t>
  </si>
  <si>
    <t>大根煮／(付)50･ｼｯｶﾘ</t>
  </si>
  <si>
    <t>小松菜のお浸し／(付)30糸ｶﾂｵ0.2ｼｯｶﾘ</t>
  </si>
  <si>
    <t>白身魚のムニエル／ﾎｷ100･ﾄﾏﾄｿｰｽ･ｼｯｶﾘ</t>
  </si>
  <si>
    <t>人参グラッセ／(付)生20ﾏｰｶﾞﾘﾝ輪切ﾘ･ｼｯｶﾘ</t>
  </si>
  <si>
    <t>ボイル野菜／(付)ﾐﾆﾌﾞﾛｯｺﾘｰ20ｽﾅｯﾌﾟ20･ｼｯｶﾘ</t>
  </si>
  <si>
    <t>スナップエンドウソテー／(付)20･ｼｯｶﾘ</t>
  </si>
  <si>
    <t>レンコン素揚げ／(付)20･ｼｯｶﾘ</t>
  </si>
  <si>
    <t>人参グラッセ／(付)生30(ﾏｰｶﾞﾘﾝ)ｼｯｶﾘ</t>
  </si>
  <si>
    <t>ボイル人参／(付)20･ｼｯｶﾘ</t>
  </si>
  <si>
    <t>ボイル野菜／(付)ﾆﾝｼﾞﾝ20ｼｯｶﾘ</t>
  </si>
  <si>
    <t>ボイル野菜／(付)ﾌﾞﾛｯｺﾘｰ15ｽﾅｯﾌﾟ15ｼｯｶﾘ</t>
  </si>
  <si>
    <t>もやしと小松菜のナムル／(付)30ｺﾏ20ﾆﾝ5ﾉｾ･ｼｯｶﾘ</t>
  </si>
  <si>
    <t>ザーサイの冷奴</t>
    <rPh sb="5" eb="7">
      <t>ヒヤヤッコ</t>
    </rPh>
    <phoneticPr fontId="21"/>
  </si>
  <si>
    <t>焼売</t>
    <rPh sb="0" eb="1">
      <t>ヤキ</t>
    </rPh>
    <rPh sb="1" eb="2">
      <t>ウ</t>
    </rPh>
    <phoneticPr fontId="21"/>
  </si>
  <si>
    <t>菜の花の胡麻和え</t>
    <rPh sb="0" eb="1">
      <t>ナ</t>
    </rPh>
    <rPh sb="2" eb="3">
      <t>ハナ</t>
    </rPh>
    <rPh sb="4" eb="6">
      <t>ゴマ</t>
    </rPh>
    <rPh sb="6" eb="7">
      <t>ア</t>
    </rPh>
    <phoneticPr fontId="21"/>
  </si>
  <si>
    <t>大学芋</t>
    <rPh sb="0" eb="2">
      <t>ダイガク</t>
    </rPh>
    <rPh sb="2" eb="3">
      <t>イモ</t>
    </rPh>
    <phoneticPr fontId="21"/>
  </si>
  <si>
    <t>キャベツの梅昆布和え</t>
    <rPh sb="5" eb="6">
      <t>ウメ</t>
    </rPh>
    <rPh sb="6" eb="8">
      <t>コンブ</t>
    </rPh>
    <rPh sb="8" eb="9">
      <t>ア</t>
    </rPh>
    <phoneticPr fontId="21"/>
  </si>
  <si>
    <t>キャベツと油揚げの酢の物</t>
    <rPh sb="5" eb="7">
      <t>アブラア</t>
    </rPh>
    <rPh sb="9" eb="12">
      <t>スノモノ</t>
    </rPh>
    <phoneticPr fontId="21"/>
  </si>
  <si>
    <t>カリカリ豆腐サラダ</t>
    <rPh sb="4" eb="6">
      <t>トウフ</t>
    </rPh>
    <phoneticPr fontId="21"/>
  </si>
  <si>
    <t>里芋とちくわの煮物</t>
    <rPh sb="7" eb="9">
      <t>ニモノ</t>
    </rPh>
    <phoneticPr fontId="21"/>
  </si>
  <si>
    <t>豆腐のひき肉包み揚げ</t>
    <rPh sb="0" eb="2">
      <t>トウフ</t>
    </rPh>
    <rPh sb="5" eb="6">
      <t>ニク</t>
    </rPh>
    <rPh sb="6" eb="7">
      <t>ツツ</t>
    </rPh>
    <rPh sb="8" eb="9">
      <t>ア</t>
    </rPh>
    <phoneticPr fontId="21"/>
  </si>
  <si>
    <t>ザーサイの冷奴／100ｼｯｶﾘ</t>
  </si>
  <si>
    <t>菜の花のごま和え／60･ｼｯｶﾘ</t>
  </si>
  <si>
    <t>大学いも／3ヶｼｯｶﾘ</t>
  </si>
  <si>
    <t>キャベツと油揚の酢の物／60ｼｯｶﾘ</t>
  </si>
  <si>
    <t>カリカリ豆腐サラダ／60ｼｯｶﾘ</t>
  </si>
  <si>
    <t>20220502</t>
  </si>
  <si>
    <t>○</t>
  </si>
  <si>
    <t>減塩味噌汁／ｻｰﾊﾞｰ(もやし･白菜)ｼｯｶﾘ</t>
  </si>
  <si>
    <t>20220503</t>
  </si>
  <si>
    <t>減塩味噌汁／ｻｰﾊﾞｰ(大根･ねぎ)ｼｯｶﾘ</t>
  </si>
  <si>
    <t>20220504</t>
  </si>
  <si>
    <t>減塩味噌汁／ｻｰﾊﾞｰ(もやし･ねぎ)ｼｯｶﾘ</t>
  </si>
  <si>
    <t>20220505</t>
  </si>
  <si>
    <t>20220506</t>
  </si>
  <si>
    <t>20220507</t>
  </si>
  <si>
    <t>辛口薬味冷しゃぶ</t>
  </si>
  <si>
    <t>20220508</t>
  </si>
  <si>
    <t>20220509</t>
  </si>
  <si>
    <t>20220510</t>
  </si>
  <si>
    <t>20220511</t>
  </si>
  <si>
    <t>肉野菜炒め</t>
  </si>
  <si>
    <t>20220512</t>
  </si>
  <si>
    <t>豚肉の味噌炒め</t>
  </si>
  <si>
    <t>20220513</t>
  </si>
  <si>
    <t>茄子味噌炒め</t>
  </si>
  <si>
    <t>20220514</t>
  </si>
  <si>
    <t>減塩味噌汁／ｻｰﾊﾞｰ(白菜・絹さや)ｼｯｶﾘ</t>
  </si>
  <si>
    <t>20220515</t>
  </si>
  <si>
    <t>20220516</t>
  </si>
  <si>
    <t>20220517</t>
  </si>
  <si>
    <t>20220518</t>
  </si>
  <si>
    <t>20220519</t>
  </si>
  <si>
    <t>20220520</t>
  </si>
  <si>
    <t>20220521</t>
  </si>
  <si>
    <t>20220522</t>
  </si>
  <si>
    <t>焼売(付)30×2ｹｼｯｶﾘ</t>
  </si>
  <si>
    <t>20220523</t>
  </si>
  <si>
    <t>豚肉と野菜のコチジャンソース</t>
  </si>
  <si>
    <t>20220524</t>
  </si>
  <si>
    <t>20220525</t>
  </si>
  <si>
    <t>20220526</t>
  </si>
  <si>
    <t>減塩味噌汁／ｻｰﾊﾞｰ(キャベツ・絹さや)ｼｯｶﾘ</t>
  </si>
  <si>
    <t>20220527</t>
  </si>
  <si>
    <t>20220528</t>
  </si>
  <si>
    <t>20220529</t>
  </si>
  <si>
    <t>茹で豚のバンバンジーソース</t>
  </si>
  <si>
    <t>20220530</t>
  </si>
  <si>
    <t>20220531</t>
  </si>
  <si>
    <t>20220601</t>
  </si>
  <si>
    <t>20220602</t>
  </si>
  <si>
    <t>20220603</t>
  </si>
  <si>
    <t>20220604</t>
  </si>
  <si>
    <t>チキンソテー和風ステーキソース</t>
  </si>
  <si>
    <t>20220605</t>
  </si>
  <si>
    <t>温野菜／(付)ﾎﾟﾃﾄ30ﾌﾞﾛ30ﾆﾝ20･ｼｯｶﾘ</t>
  </si>
  <si>
    <t>20220606</t>
  </si>
  <si>
    <t>20220607</t>
  </si>
  <si>
    <t>ダッカルビ韓国風鶏焼肉</t>
  </si>
  <si>
    <t>20220608</t>
  </si>
  <si>
    <t>鶏肉と玉子のさっぱり煮／ｼｯｶﾘ汁付き5～9月提供禁止　5～9月提供禁止</t>
  </si>
  <si>
    <t>卯の花和え／SDC50･ﾎｳﾚﾝｿｳ･ｼｯｶﾘ　5～9月提供禁止</t>
  </si>
  <si>
    <t>20220609</t>
  </si>
  <si>
    <t>20220610</t>
  </si>
  <si>
    <t>20220611</t>
  </si>
  <si>
    <t>20220612</t>
  </si>
  <si>
    <t>さわらの薬味ポン酢</t>
  </si>
  <si>
    <t>20220613</t>
  </si>
  <si>
    <t>×あじの黒酢南蛮</t>
  </si>
  <si>
    <t>20220614</t>
  </si>
  <si>
    <t>20220615</t>
  </si>
  <si>
    <t>鮭の照り焼き</t>
  </si>
  <si>
    <t>20220616</t>
  </si>
  <si>
    <t>白身魚のムニエル</t>
  </si>
  <si>
    <t>20220617</t>
  </si>
  <si>
    <t>白身魚のハニーマスタードソース</t>
  </si>
  <si>
    <t>20220618</t>
  </si>
  <si>
    <t>ブリと大根の煮物</t>
  </si>
  <si>
    <t>20220619</t>
  </si>
  <si>
    <t>ハンバーグバター醤油ソース</t>
  </si>
  <si>
    <t>255</t>
  </si>
  <si>
    <t>256</t>
  </si>
  <si>
    <t>257</t>
  </si>
  <si>
    <t>20220620</t>
  </si>
  <si>
    <t>ハンバーグジンジャーソース</t>
  </si>
  <si>
    <t>258</t>
  </si>
  <si>
    <t>259</t>
  </si>
  <si>
    <t>260</t>
  </si>
  <si>
    <t>261</t>
  </si>
  <si>
    <t>262</t>
  </si>
  <si>
    <t>20220621</t>
  </si>
  <si>
    <t>ハンバーググレイビーソース</t>
  </si>
  <si>
    <t>263</t>
  </si>
  <si>
    <t>264</t>
  </si>
  <si>
    <t>265</t>
  </si>
  <si>
    <t>266</t>
  </si>
  <si>
    <t>267</t>
  </si>
  <si>
    <t>268</t>
  </si>
  <si>
    <t>269</t>
  </si>
  <si>
    <t>20220622</t>
  </si>
  <si>
    <t>ハンバーグ味噌デミソース</t>
  </si>
  <si>
    <t>270</t>
  </si>
  <si>
    <t>271</t>
  </si>
  <si>
    <t>272</t>
  </si>
  <si>
    <t>273</t>
  </si>
  <si>
    <t>274</t>
  </si>
  <si>
    <t>275</t>
  </si>
  <si>
    <t>276</t>
  </si>
  <si>
    <t>20220623</t>
  </si>
  <si>
    <t>ピリ辛照り焼き野菜バーグ</t>
  </si>
  <si>
    <t>277</t>
  </si>
  <si>
    <t>278</t>
  </si>
  <si>
    <t>279</t>
  </si>
  <si>
    <t>280</t>
  </si>
  <si>
    <t>281</t>
  </si>
  <si>
    <t>282</t>
  </si>
  <si>
    <t>20220624</t>
  </si>
  <si>
    <t>チーズ野菜バーグデミグラスソース</t>
  </si>
  <si>
    <t>283</t>
  </si>
  <si>
    <t>284</t>
  </si>
  <si>
    <t>285</t>
  </si>
  <si>
    <t>286</t>
  </si>
  <si>
    <t>287</t>
  </si>
  <si>
    <t>288</t>
  </si>
  <si>
    <t>289</t>
  </si>
  <si>
    <t>20220625</t>
  </si>
  <si>
    <t>キムチおろし野菜バーグ</t>
  </si>
  <si>
    <t>290</t>
  </si>
  <si>
    <t>291</t>
  </si>
  <si>
    <t>292</t>
  </si>
  <si>
    <t>293</t>
  </si>
  <si>
    <t>294</t>
  </si>
  <si>
    <t>295</t>
  </si>
  <si>
    <t>20220626</t>
  </si>
  <si>
    <t>八宝菜</t>
  </si>
  <si>
    <t>296</t>
  </si>
  <si>
    <t>297</t>
  </si>
  <si>
    <t>にらまんじゅう／1ｹｶｰﾙ3揚げ・ｼｯｶﾘ</t>
  </si>
  <si>
    <t>298</t>
  </si>
  <si>
    <t>299</t>
  </si>
  <si>
    <t>20220627</t>
  </si>
  <si>
    <t>ミネストローネロールキャベツ</t>
  </si>
  <si>
    <t>300</t>
  </si>
  <si>
    <t>301</t>
  </si>
  <si>
    <t>302</t>
  </si>
  <si>
    <t>303</t>
  </si>
  <si>
    <t>20220628</t>
  </si>
  <si>
    <t>ロールキャベツシチュー</t>
  </si>
  <si>
    <t>304</t>
  </si>
  <si>
    <t>305</t>
  </si>
  <si>
    <t>306</t>
  </si>
  <si>
    <t>307</t>
  </si>
  <si>
    <t>20220629</t>
  </si>
  <si>
    <t>明太チーズスンドゥブ豆腐チゲ</t>
  </si>
  <si>
    <t>308</t>
  </si>
  <si>
    <t>309</t>
  </si>
  <si>
    <t>310</t>
  </si>
  <si>
    <t>311</t>
  </si>
  <si>
    <t>20220630</t>
  </si>
  <si>
    <t>ポトフ</t>
  </si>
  <si>
    <t>312</t>
  </si>
  <si>
    <t>313</t>
  </si>
  <si>
    <t>314</t>
  </si>
  <si>
    <t>315</t>
  </si>
  <si>
    <t>味噌汁</t>
    <rPh sb="0" eb="3">
      <t>ミソシル</t>
    </rPh>
    <phoneticPr fontId="21"/>
  </si>
  <si>
    <t>減塩味噌汁</t>
    <rPh sb="0" eb="2">
      <t>ゲンエン</t>
    </rPh>
    <rPh sb="2" eb="5">
      <t>ミソシル</t>
    </rPh>
    <phoneticPr fontId="21"/>
  </si>
  <si>
    <t>青じそおろし牛かつ／100g･ｼｯｶﾘ･汁付き</t>
  </si>
  <si>
    <t>肉じゃが／90･ｼｯｶﾘ･汁付き</t>
  </si>
  <si>
    <t>牛肉野菜炒め／ｺﾏ40ｷｬﾍﾞﾂ100･ｼｯｶﾘ･汁付き</t>
  </si>
  <si>
    <t>牛肉と大根の煮物／ｺﾏ50大根120･ｼｯｶﾘ･汁付き</t>
  </si>
  <si>
    <t>塩麹牛肉じゃが／ｺﾏ50･ｼｯｶﾘ･汁付き</t>
  </si>
  <si>
    <t>茹で牛肉と野菜の中華だれ／ｺﾏ70･ｼｯｶﾘ･汁付き</t>
  </si>
  <si>
    <t>じゃが芋とツナの煮物／75･ｼｯｶﾘ･汁付き</t>
  </si>
  <si>
    <t>辛口薬味冷しゃぶ／70･ｼｯｶﾘ･汁付き</t>
  </si>
  <si>
    <t>肉野菜炒め／ｺﾏ60･ｼｯｶﾘ･汁付き</t>
  </si>
  <si>
    <t>インゲンの辛子和え／(付)20ﾆﾝｼﾞﾝ5･ｼｯｶﾘ･汁付き</t>
  </si>
  <si>
    <t>大根と厚揚げのそぼろあん／60･ｼｯｶﾘ･汁付き</t>
  </si>
  <si>
    <t>里芋とちくわの煮物／60ｲﾝｹﾞﾝ・ｼｯｶﾘ･汁付き</t>
  </si>
  <si>
    <t>回鍋肉(ホイコーロー)／ｺﾏ70･ｼｯｶﾘ･汁付き</t>
  </si>
  <si>
    <t>カラフル豚焼肉／ｺﾏ70g･ｼｯｶﾘ･汁付き</t>
  </si>
  <si>
    <t>ピリ辛豚焼肉／ｺﾏ100･ｼｯｶﾘ･汁付き</t>
  </si>
  <si>
    <t>かぼちゃのごま煮／70･ｼｯｶﾘ･汁付き</t>
  </si>
  <si>
    <t>豚肉のポン酢炒め／ｺﾏ100･ｼｯｶﾘ･汁付き</t>
  </si>
  <si>
    <t>ほうれん草ともやしのお浸し／60･ｼｯｶﾘ･汁付き</t>
  </si>
  <si>
    <t>なすの和え物／60･ｼｯｶﾘ･汁付き</t>
  </si>
  <si>
    <t>レバニラ炒め／80･ｼｯｶﾘ･汁付き</t>
  </si>
  <si>
    <t>青梗菜のザーサイ和え／70･ｼｯｶﾘ･汁付き</t>
  </si>
  <si>
    <t>豚肉と厚揚げの煮物／ｺﾏ70･ｼｯｶﾘ･汁付き</t>
  </si>
  <si>
    <t>豚肉のすき焼き煮／ｺﾏ80･ｼｯｶﾘ･汁付き</t>
  </si>
  <si>
    <t>豚肉の旨辛煮／ｺﾏ70丼ﾀﾚ･ｼｯｶﾘ･汁付き</t>
  </si>
  <si>
    <t>豚肉とごぼうの卵とじ／ｼｯｶﾘ･汁付き</t>
  </si>
  <si>
    <t>里芋田楽／65･ｼｯｶﾘ･汁付き</t>
  </si>
  <si>
    <t>チキンのオニオンペッパーソース／140ｇ･ｼｯｶﾘ･汁付き</t>
  </si>
  <si>
    <t>チキンソテー和風ステーキソース／140･ｼｯｶﾘ･汁付き</t>
  </si>
  <si>
    <t>粉吹芋／(付)乱切40･ｼｯｶﾘ･汁付き</t>
  </si>
  <si>
    <t>キャベツの梅昆布和え／60・ｼｯｶﾘ･汁付き</t>
  </si>
  <si>
    <t>タッカルビ(韓国風鶏焼肉)／鶏80･ｼｯｶﾘ･汁付き</t>
  </si>
  <si>
    <t>鶏肉と玉子のさっぱり煮／100･ﾒﾝﾂﾕ･ｼｯｶﾘ･汁付き</t>
  </si>
  <si>
    <t>鶏肉のピリ辛トマト煮／102･ｼｯｶﾘ･汁付き</t>
  </si>
  <si>
    <t>スパソテー／(付)20ﾌﾞﾗｯｸﾍﾟｯﾊﾟｰ･ｼｯｶﾘ･汁付き</t>
  </si>
  <si>
    <t>千切野菜のサラダシャリアピンソース／14ﾚｼﾋﾟ集･ｼｯｶﾘ･汁付き</t>
  </si>
  <si>
    <t>チキンクリームシチュー／90･ｼｯｶﾘ汁付き</t>
  </si>
  <si>
    <t>さわらの薬味ポン酢／100･揚げ･ｼｯｶﾘ･汁付き</t>
  </si>
  <si>
    <t>じゃが芋のそぼろ煮／80ｼｯｶﾘ･汁付き</t>
  </si>
  <si>
    <t>大根のそぼろあん／80ｼｯｶﾘ･汁付き</t>
  </si>
  <si>
    <t>白身魚のハニーマスタードソース／100ｼｯｶﾘ･汁付き</t>
  </si>
  <si>
    <t>豆腐のひき肉包み揚げ／40･ｼｯｶﾘ･汁付き</t>
  </si>
  <si>
    <t>ブリと大根の煮物／大根60ｼｯｶﾘ･汁付き</t>
  </si>
  <si>
    <t>ハンバーグバター醤油ソース／ｸﾞﾘﾙﾄﾞ120g･ｼｯｶﾘ･汁付き</t>
  </si>
  <si>
    <t>粉吹芋／(付)50ﾍﾟｯﾊﾟｰ･ｼｯｶﾘ･汁付き</t>
  </si>
  <si>
    <t>ハンバーグジンジャーソース／ｸﾞﾘﾙﾄﾞ120ﾀﾚｼｯｶﾘ･汁付き</t>
  </si>
  <si>
    <t>野菜ソテー／(付)ﾓﾔｼ50ｷｬ50ｲﾝ5ﾆﾝ5ｷｸ1ｼｯｶﾘ･汁付き</t>
  </si>
  <si>
    <t>コーンサラダ／50･ｼｯｶﾘ･汁付き</t>
  </si>
  <si>
    <t>ハンバーググレイビーソース／ｸﾞﾘﾙﾄﾞ120g･ｼｯｶﾘ･汁付き</t>
  </si>
  <si>
    <t>鶏とごぼうのトマト煮／60ｼｯｶﾘ･汁付き</t>
  </si>
  <si>
    <t>ハンバーグ味噌デミソース／ｸﾞﾘﾙﾄﾞ120ｼｯｶﾘ･汁付き</t>
  </si>
  <si>
    <t>インゲンソテー／(付)30ｼｯｶﾘ･汁付き</t>
  </si>
  <si>
    <t>南瓜のピーナッツ和え／70･ｼｯｶﾘ･汁付き</t>
  </si>
  <si>
    <t>ﾋﾟﾘ辛照り焼き野菜バーグ／ｼｯｶﾘ･汁付き</t>
  </si>
  <si>
    <t>もやしソテー／(付)60ｲﾝｹﾞﾝ10ｺｰﾝ5･ｼｯｶﾘ･汁付き</t>
  </si>
  <si>
    <t>菜の花と蒸し鶏ぽん酢和え／60･ｼｯｶﾘ･汁付き</t>
  </si>
  <si>
    <t>チーズ野菜バーグデミグラスソース／ｼｯｶﾘ･汁付き</t>
  </si>
  <si>
    <t>粉吹芋／(付)30ﾍﾟｯﾊﾟｰ･ｼｯｶﾘ･汁付き</t>
  </si>
  <si>
    <t>蒸し鶏とキャベツのサラダ／70･ｼｯｶﾘ･汁付き</t>
  </si>
  <si>
    <t>キムチおろし野菜バーグ／ｵﾛｼ40ｼｯｶﾘ･汁付き</t>
  </si>
  <si>
    <t>八宝菜／豚肉30ｲｶ25･ﾊｵﾕ･ｼｯｶﾘ･汁付き</t>
  </si>
  <si>
    <t>ロールキャベツシチュー／40×3ｼｯｶﾘ･汁付き</t>
  </si>
  <si>
    <t>いんげんのツナ和え／50ﾂﾅ25ｼｯｶﾘ･汁付き</t>
  </si>
  <si>
    <t>明太チーズスンドゥブ／豚ｺﾏ50ｼｯｶﾘ･汁付き</t>
  </si>
  <si>
    <t>おくらと蒸し鶏の和え物／50ｼｯｶﾘ･汁付き</t>
  </si>
  <si>
    <t>ポトフ／ウインナー３本／ｼｯｶﾘ汁付き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</si>
</sst>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#0.00"/>
    <numFmt numFmtId="177" formatCode="####0"/>
    <numFmt numFmtId="178" formatCode="####0.0"/>
    <numFmt numFmtId="179" formatCode="0_ "/>
    <numFmt numFmtId="180" formatCode="0.0_ "/>
    <numFmt numFmtId="181" formatCode="0.0_);[Red]\(0.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2"/>
      <color indexed="8"/>
      <name val="メイリオ"/>
      <family val="3"/>
      <charset val="128"/>
    </font>
    <font>
      <sz val="13"/>
      <color indexed="8"/>
      <name val="HGｺﾞｼｯｸE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sz val="36"/>
      <color indexed="8"/>
      <name val="メイリオ"/>
      <family val="3"/>
      <charset val="128"/>
    </font>
    <font>
      <sz val="22"/>
      <color indexed="8"/>
      <name val="HGｺﾞｼｯｸE"/>
      <family val="3"/>
      <charset val="128"/>
    </font>
    <font>
      <sz val="14"/>
      <color indexed="8"/>
      <name val="HGｺﾞｼｯｸE"/>
      <family val="3"/>
      <charset val="128"/>
    </font>
    <font>
      <sz val="11"/>
      <color rgb="FF000000"/>
      <name val="ＭＳ Ｐゴシック"/>
      <family val="3"/>
      <charset val="128"/>
    </font>
    <font>
      <b/>
      <sz val="75"/>
      <color theme="9" tint="-0.249977111117893"/>
      <name val="メイリオ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theme="2" tint="-9.9948118533890809E-2"/>
        <bgColor indexed="64"/>
      </patternFill>
    </fill>
    <fill>
      <patternFill patternType="lightVertical">
        <fgColor theme="6" tint="0.79998168889431442"/>
        <bgColor rgb="FFE1FFA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2" fillId="0" borderId="0"/>
    <xf numFmtId="0" fontId="18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 applyFill="1" applyAlignment="1">
      <alignment shrinkToFit="1"/>
    </xf>
    <xf numFmtId="0" fontId="20" fillId="0" borderId="10" xfId="0" applyNumberFormat="1" applyFont="1" applyBorder="1" applyAlignment="1"/>
    <xf numFmtId="0" fontId="20" fillId="0" borderId="10" xfId="0" applyNumberFormat="1" applyFont="1" applyBorder="1" applyAlignment="1">
      <alignment shrinkToFit="1"/>
    </xf>
    <xf numFmtId="176" fontId="20" fillId="0" borderId="10" xfId="0" applyNumberFormat="1" applyFont="1" applyBorder="1" applyAlignment="1">
      <alignment horizontal="right"/>
    </xf>
    <xf numFmtId="177" fontId="20" fillId="0" borderId="10" xfId="0" applyNumberFormat="1" applyFont="1" applyBorder="1" applyAlignment="1">
      <alignment horizontal="right"/>
    </xf>
    <xf numFmtId="178" fontId="20" fillId="0" borderId="10" xfId="0" applyNumberFormat="1" applyFont="1" applyBorder="1" applyAlignment="1">
      <alignment horizontal="right"/>
    </xf>
    <xf numFmtId="0" fontId="20" fillId="0" borderId="11" xfId="0" applyNumberFormat="1" applyFont="1" applyBorder="1" applyAlignment="1"/>
    <xf numFmtId="0" fontId="0" fillId="0" borderId="10" xfId="0" applyNumberFormat="1" applyBorder="1" applyAlignment="1"/>
    <xf numFmtId="0" fontId="0" fillId="0" borderId="0" xfId="0" applyFill="1"/>
    <xf numFmtId="0" fontId="0" fillId="24" borderId="0" xfId="0" applyFill="1"/>
    <xf numFmtId="0" fontId="0" fillId="0" borderId="0" xfId="0" applyFill="1" applyBorder="1"/>
    <xf numFmtId="0" fontId="33" fillId="0" borderId="0" xfId="0" applyFont="1" applyFill="1" applyBorder="1" applyAlignment="1">
      <alignment shrinkToFit="1"/>
    </xf>
    <xf numFmtId="0" fontId="32" fillId="25" borderId="0" xfId="41" applyFill="1" applyBorder="1" applyAlignment="1">
      <alignment vertical="center" shrinkToFit="1"/>
    </xf>
    <xf numFmtId="179" fontId="34" fillId="0" borderId="0" xfId="0" applyNumberFormat="1" applyFont="1" applyFill="1" applyBorder="1" applyAlignment="1">
      <alignment horizontal="right" vertical="center" shrinkToFit="1"/>
    </xf>
    <xf numFmtId="180" fontId="35" fillId="0" borderId="0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81" fontId="23" fillId="0" borderId="0" xfId="0" applyNumberFormat="1" applyFont="1" applyFill="1" applyBorder="1" applyAlignment="1">
      <alignment vertical="top"/>
    </xf>
    <xf numFmtId="0" fontId="25" fillId="26" borderId="16" xfId="0" applyFont="1" applyFill="1" applyBorder="1" applyAlignment="1">
      <alignment horizontal="left" vertical="center"/>
    </xf>
    <xf numFmtId="181" fontId="25" fillId="26" borderId="16" xfId="0" applyNumberFormat="1" applyFont="1" applyFill="1" applyBorder="1" applyAlignment="1">
      <alignment vertical="center"/>
    </xf>
    <xf numFmtId="0" fontId="26" fillId="24" borderId="0" xfId="0" applyFont="1" applyFill="1" applyAlignment="1">
      <alignment horizontal="left"/>
    </xf>
    <xf numFmtId="0" fontId="27" fillId="24" borderId="0" xfId="0" applyFont="1" applyFill="1" applyBorder="1" applyAlignment="1">
      <alignment horizontal="left"/>
    </xf>
    <xf numFmtId="0" fontId="26" fillId="24" borderId="0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6" fillId="24" borderId="0" xfId="0" applyFont="1" applyFill="1"/>
    <xf numFmtId="0" fontId="27" fillId="24" borderId="0" xfId="0" applyFont="1" applyFill="1" applyBorder="1" applyAlignment="1">
      <alignment vertical="top"/>
    </xf>
    <xf numFmtId="0" fontId="27" fillId="24" borderId="0" xfId="0" applyFont="1" applyFill="1" applyBorder="1" applyAlignment="1">
      <alignment vertical="center"/>
    </xf>
    <xf numFmtId="0" fontId="26" fillId="24" borderId="0" xfId="0" applyFont="1" applyFill="1" applyBorder="1"/>
    <xf numFmtId="0" fontId="26" fillId="0" borderId="0" xfId="0" applyFont="1"/>
    <xf numFmtId="0" fontId="0" fillId="27" borderId="0" xfId="0" applyFill="1" applyBorder="1"/>
    <xf numFmtId="0" fontId="0" fillId="0" borderId="0" xfId="0" applyAlignment="1">
      <alignment horizontal="left" vertical="center"/>
    </xf>
    <xf numFmtId="0" fontId="28" fillId="27" borderId="0" xfId="0" applyFont="1" applyFill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28" borderId="12" xfId="0" applyFont="1" applyFill="1" applyBorder="1" applyAlignment="1">
      <alignment vertical="center" wrapText="1"/>
    </xf>
    <xf numFmtId="0" fontId="26" fillId="29" borderId="12" xfId="0" applyFont="1" applyFill="1" applyBorder="1" applyAlignment="1">
      <alignment vertical="center" wrapText="1"/>
    </xf>
    <xf numFmtId="0" fontId="26" fillId="30" borderId="12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3" xfId="0" applyFont="1" applyBorder="1" applyAlignment="1"/>
    <xf numFmtId="0" fontId="36" fillId="25" borderId="13" xfId="41" applyFont="1" applyFill="1" applyBorder="1" applyAlignment="1">
      <alignment vertical="center" shrinkToFit="1"/>
    </xf>
    <xf numFmtId="0" fontId="36" fillId="25" borderId="14" xfId="41" applyFont="1" applyFill="1" applyBorder="1" applyAlignment="1">
      <alignment vertical="center" shrinkToFit="1"/>
    </xf>
    <xf numFmtId="179" fontId="37" fillId="0" borderId="13" xfId="0" applyNumberFormat="1" applyFont="1" applyFill="1" applyBorder="1" applyAlignment="1">
      <alignment horizontal="right" vertical="center" shrinkToFit="1"/>
    </xf>
    <xf numFmtId="180" fontId="37" fillId="0" borderId="13" xfId="0" applyNumberFormat="1" applyFont="1" applyFill="1" applyBorder="1" applyAlignment="1">
      <alignment horizontal="right" vertical="center" shrinkToFit="1"/>
    </xf>
    <xf numFmtId="0" fontId="26" fillId="0" borderId="0" xfId="0" applyFont="1" applyAlignment="1"/>
    <xf numFmtId="0" fontId="26" fillId="0" borderId="12" xfId="0" applyFont="1" applyBorder="1" applyAlignment="1"/>
    <xf numFmtId="0" fontId="36" fillId="25" borderId="12" xfId="41" applyFont="1" applyFill="1" applyBorder="1" applyAlignment="1">
      <alignment vertical="center" shrinkToFit="1"/>
    </xf>
    <xf numFmtId="179" fontId="37" fillId="0" borderId="12" xfId="0" applyNumberFormat="1" applyFont="1" applyFill="1" applyBorder="1" applyAlignment="1">
      <alignment horizontal="right" vertical="center" shrinkToFit="1"/>
    </xf>
    <xf numFmtId="180" fontId="37" fillId="0" borderId="12" xfId="0" applyNumberFormat="1" applyFont="1" applyFill="1" applyBorder="1" applyAlignment="1">
      <alignment horizontal="right" vertical="center" shrinkToFit="1"/>
    </xf>
    <xf numFmtId="0" fontId="0" fillId="0" borderId="11" xfId="0" applyNumberFormat="1" applyBorder="1" applyAlignment="1"/>
    <xf numFmtId="0" fontId="0" fillId="0" borderId="11" xfId="0" applyNumberFormat="1" applyFill="1" applyBorder="1" applyAlignment="1"/>
    <xf numFmtId="0" fontId="20" fillId="28" borderId="10" xfId="0" applyNumberFormat="1" applyFont="1" applyFill="1" applyBorder="1" applyAlignment="1"/>
    <xf numFmtId="0" fontId="20" fillId="28" borderId="10" xfId="0" applyNumberFormat="1" applyFont="1" applyFill="1" applyBorder="1" applyAlignment="1">
      <alignment shrinkToFit="1"/>
    </xf>
    <xf numFmtId="176" fontId="20" fillId="28" borderId="10" xfId="0" applyNumberFormat="1" applyFont="1" applyFill="1" applyBorder="1" applyAlignment="1">
      <alignment horizontal="right"/>
    </xf>
    <xf numFmtId="177" fontId="20" fillId="28" borderId="10" xfId="0" applyNumberFormat="1" applyFont="1" applyFill="1" applyBorder="1" applyAlignment="1">
      <alignment horizontal="right"/>
    </xf>
    <xf numFmtId="178" fontId="20" fillId="28" borderId="10" xfId="0" applyNumberFormat="1" applyFont="1" applyFill="1" applyBorder="1" applyAlignment="1">
      <alignment horizontal="right"/>
    </xf>
    <xf numFmtId="0" fontId="20" fillId="28" borderId="11" xfId="0" applyNumberFormat="1" applyFont="1" applyFill="1" applyBorder="1" applyAlignment="1"/>
    <xf numFmtId="0" fontId="19" fillId="28" borderId="0" xfId="0" applyFont="1" applyFill="1"/>
    <xf numFmtId="0" fontId="0" fillId="28" borderId="10" xfId="0" applyNumberFormat="1" applyFill="1" applyBorder="1" applyAlignment="1"/>
    <xf numFmtId="0" fontId="19" fillId="28" borderId="11" xfId="0" applyNumberFormat="1" applyFont="1" applyFill="1" applyBorder="1" applyAlignment="1"/>
    <xf numFmtId="177" fontId="19" fillId="28" borderId="0" xfId="0" applyNumberFormat="1" applyFont="1" applyFill="1"/>
    <xf numFmtId="178" fontId="19" fillId="28" borderId="0" xfId="0" applyNumberFormat="1" applyFont="1" applyFill="1"/>
    <xf numFmtId="0" fontId="20" fillId="28" borderId="10" xfId="0" applyNumberFormat="1" applyFont="1" applyFill="1" applyBorder="1" applyAlignment="1">
      <alignment vertical="center"/>
    </xf>
    <xf numFmtId="0" fontId="20" fillId="28" borderId="10" xfId="0" applyNumberFormat="1" applyFont="1" applyFill="1" applyBorder="1" applyAlignment="1">
      <alignment vertical="center" shrinkToFit="1"/>
    </xf>
    <xf numFmtId="0" fontId="19" fillId="28" borderId="0" xfId="0" applyFont="1" applyFill="1" applyAlignment="1">
      <alignment vertical="center"/>
    </xf>
    <xf numFmtId="176" fontId="20" fillId="28" borderId="10" xfId="0" applyNumberFormat="1" applyFont="1" applyFill="1" applyBorder="1" applyAlignment="1">
      <alignment horizontal="right" vertical="center"/>
    </xf>
    <xf numFmtId="177" fontId="20" fillId="28" borderId="10" xfId="0" applyNumberFormat="1" applyFont="1" applyFill="1" applyBorder="1" applyAlignment="1">
      <alignment horizontal="right" vertical="center"/>
    </xf>
    <xf numFmtId="178" fontId="20" fillId="28" borderId="10" xfId="0" applyNumberFormat="1" applyFont="1" applyFill="1" applyBorder="1" applyAlignment="1">
      <alignment horizontal="right" vertical="center"/>
    </xf>
    <xf numFmtId="0" fontId="20" fillId="28" borderId="11" xfId="0" applyNumberFormat="1" applyFont="1" applyFill="1" applyBorder="1" applyAlignment="1">
      <alignment vertical="center"/>
    </xf>
    <xf numFmtId="177" fontId="19" fillId="28" borderId="0" xfId="0" applyNumberFormat="1" applyFont="1" applyFill="1" applyAlignment="1">
      <alignment vertical="center"/>
    </xf>
    <xf numFmtId="178" fontId="19" fillId="28" borderId="0" xfId="0" applyNumberFormat="1" applyFont="1" applyFill="1" applyAlignment="1">
      <alignment vertical="center"/>
    </xf>
    <xf numFmtId="180" fontId="19" fillId="28" borderId="0" xfId="0" applyNumberFormat="1" applyFont="1" applyFill="1" applyAlignment="1">
      <alignment vertical="center"/>
    </xf>
    <xf numFmtId="0" fontId="26" fillId="28" borderId="0" xfId="0" applyFont="1" applyFill="1" applyAlignment="1">
      <alignment vertical="center"/>
    </xf>
    <xf numFmtId="179" fontId="19" fillId="0" borderId="0" xfId="0" applyNumberFormat="1" applyFont="1" applyFill="1"/>
    <xf numFmtId="179" fontId="0" fillId="0" borderId="11" xfId="0" applyNumberFormat="1" applyFill="1" applyBorder="1" applyAlignment="1"/>
    <xf numFmtId="179" fontId="19" fillId="28" borderId="0" xfId="0" applyNumberFormat="1" applyFont="1" applyFill="1" applyAlignment="1">
      <alignment vertical="center"/>
    </xf>
    <xf numFmtId="181" fontId="26" fillId="29" borderId="12" xfId="0" applyNumberFormat="1" applyFont="1" applyFill="1" applyBorder="1" applyAlignment="1">
      <alignment vertical="center" wrapText="1"/>
    </xf>
    <xf numFmtId="181" fontId="37" fillId="0" borderId="13" xfId="0" applyNumberFormat="1" applyFont="1" applyFill="1" applyBorder="1" applyAlignment="1">
      <alignment horizontal="right" vertical="center" shrinkToFit="1"/>
    </xf>
    <xf numFmtId="181" fontId="26" fillId="0" borderId="0" xfId="0" applyNumberFormat="1" applyFont="1" applyAlignment="1"/>
    <xf numFmtId="0" fontId="30" fillId="31" borderId="17" xfId="0" applyFont="1" applyFill="1" applyBorder="1" applyAlignment="1">
      <alignment horizontal="center" vertical="center"/>
    </xf>
    <xf numFmtId="180" fontId="30" fillId="31" borderId="17" xfId="0" applyNumberFormat="1" applyFont="1" applyFill="1" applyBorder="1" applyAlignment="1">
      <alignment horizontal="center" vertical="center"/>
    </xf>
    <xf numFmtId="179" fontId="30" fillId="31" borderId="17" xfId="0" applyNumberFormat="1" applyFont="1" applyFill="1" applyBorder="1" applyAlignment="1">
      <alignment horizontal="center" vertical="center"/>
    </xf>
    <xf numFmtId="0" fontId="20" fillId="32" borderId="10" xfId="0" applyNumberFormat="1" applyFont="1" applyFill="1" applyBorder="1" applyAlignment="1"/>
    <xf numFmtId="0" fontId="20" fillId="32" borderId="10" xfId="0" applyNumberFormat="1" applyFont="1" applyFill="1" applyBorder="1" applyAlignment="1">
      <alignment shrinkToFit="1"/>
    </xf>
    <xf numFmtId="176" fontId="20" fillId="32" borderId="10" xfId="0" applyNumberFormat="1" applyFont="1" applyFill="1" applyBorder="1" applyAlignment="1">
      <alignment horizontal="right"/>
    </xf>
    <xf numFmtId="0" fontId="0" fillId="0" borderId="10" xfId="0" applyNumberFormat="1" applyFill="1" applyBorder="1" applyAlignment="1"/>
    <xf numFmtId="0" fontId="26" fillId="33" borderId="0" xfId="0" applyFont="1" applyFill="1" applyAlignment="1">
      <alignment vertical="center"/>
    </xf>
    <xf numFmtId="0" fontId="20" fillId="0" borderId="10" xfId="0" applyNumberFormat="1" applyFont="1" applyFill="1" applyBorder="1" applyAlignment="1"/>
    <xf numFmtId="177" fontId="20" fillId="0" borderId="10" xfId="0" applyNumberFormat="1" applyFont="1" applyFill="1" applyBorder="1" applyAlignment="1">
      <alignment horizontal="right"/>
    </xf>
    <xf numFmtId="178" fontId="20" fillId="0" borderId="10" xfId="0" applyNumberFormat="1" applyFont="1" applyFill="1" applyBorder="1" applyAlignment="1">
      <alignment horizontal="right"/>
    </xf>
    <xf numFmtId="176" fontId="20" fillId="0" borderId="10" xfId="0" applyNumberFormat="1" applyFont="1" applyFill="1" applyBorder="1" applyAlignment="1">
      <alignment horizontal="right"/>
    </xf>
    <xf numFmtId="0" fontId="20" fillId="0" borderId="11" xfId="0" applyNumberFormat="1" applyFont="1" applyFill="1" applyBorder="1" applyAlignment="1"/>
    <xf numFmtId="49" fontId="38" fillId="0" borderId="15" xfId="0" applyNumberFormat="1" applyFont="1" applyFill="1" applyBorder="1" applyAlignment="1">
      <alignment vertical="center"/>
    </xf>
    <xf numFmtId="0" fontId="31" fillId="26" borderId="17" xfId="0" applyFont="1" applyFill="1" applyBorder="1" applyAlignment="1">
      <alignment horizontal="center" vertical="center"/>
    </xf>
    <xf numFmtId="0" fontId="31" fillId="26" borderId="18" xfId="0" applyFont="1" applyFill="1" applyBorder="1" applyAlignment="1">
      <alignment horizontal="center" vertical="center"/>
    </xf>
    <xf numFmtId="0" fontId="0" fillId="0" borderId="10" xfId="0" applyNumberFormat="1" applyFont="1" applyBorder="1" applyAlignment="1"/>
    <xf numFmtId="0" fontId="20" fillId="0" borderId="10" xfId="0" applyNumberFormat="1" applyFont="1" applyBorder="1" applyAlignment="1"/>
    <xf numFmtId="0" fontId="29" fillId="0" borderId="0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33" fillId="0" borderId="0" xfId="0" applyFont="1" applyFill="1" applyBorder="1" applyAlignment="1">
      <alignment horizontal="center" vertical="center" shrinkToFit="1"/>
    </xf>
    <xf numFmtId="49" fontId="39" fillId="0" borderId="12" xfId="0" applyNumberFormat="1" applyFont="1" applyBorder="1" applyAlignment="1">
      <alignment vertical="center" shrinkToFit="1"/>
    </xf>
    <xf numFmtId="0" fontId="39" fillId="0" borderId="12" xfId="0" applyNumberFormat="1" applyFont="1" applyBorder="1" applyAlignment="1">
      <alignment shrinkToFit="1"/>
    </xf>
    <xf numFmtId="49" fontId="39" fillId="0" borderId="12" xfId="0" applyNumberFormat="1" applyFont="1" applyBorder="1" applyAlignment="1">
      <alignment horizontal="center" vertical="center" shrinkToFit="1"/>
    </xf>
    <xf numFmtId="49" fontId="39" fillId="0" borderId="10" xfId="0" applyNumberFormat="1" applyFont="1" applyBorder="1" applyAlignment="1">
      <alignment vertical="center" shrinkToFit="1"/>
    </xf>
    <xf numFmtId="0" fontId="39" fillId="0" borderId="10" xfId="0" applyNumberFormat="1" applyFont="1" applyBorder="1" applyAlignment="1"/>
    <xf numFmtId="0" fontId="20" fillId="0" borderId="10" xfId="0" applyNumberFormat="1" applyFont="1" applyBorder="1" applyAlignment="1">
      <alignment horizontal="center"/>
    </xf>
    <xf numFmtId="0" fontId="20" fillId="0" borderId="10" xfId="0" applyNumberFormat="1" applyFont="1" applyBorder="1" applyAlignment="1"/>
    <xf numFmtId="0" fontId="0" fillId="28" borderId="10" xfId="0" applyNumberFormat="1" applyFont="1" applyFill="1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47628</xdr:rowOff>
    </xdr:from>
    <xdr:to>
      <xdr:col>2</xdr:col>
      <xdr:colOff>977348</xdr:colOff>
      <xdr:row>23</xdr:row>
      <xdr:rowOff>569843</xdr:rowOff>
    </xdr:to>
    <xdr:sp macro="" textlink="">
      <xdr:nvSpPr>
        <xdr:cNvPr id="2" name="角丸四角形 1"/>
        <xdr:cNvSpPr/>
      </xdr:nvSpPr>
      <xdr:spPr>
        <a:xfrm>
          <a:off x="161925" y="5229228"/>
          <a:ext cx="1751594" cy="52221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おかず１</a:t>
          </a:r>
        </a:p>
      </xdr:txBody>
    </xdr:sp>
    <xdr:clientData/>
  </xdr:twoCellAnchor>
  <xdr:oneCellAnchor>
    <xdr:from>
      <xdr:col>0</xdr:col>
      <xdr:colOff>163286</xdr:colOff>
      <xdr:row>1</xdr:row>
      <xdr:rowOff>73773</xdr:rowOff>
    </xdr:from>
    <xdr:ext cx="7571014" cy="842538"/>
    <xdr:sp macro="" textlink="">
      <xdr:nvSpPr>
        <xdr:cNvPr id="8" name="正方形/長方形 7"/>
        <xdr:cNvSpPr/>
      </xdr:nvSpPr>
      <xdr:spPr>
        <a:xfrm>
          <a:off x="163286" y="590844"/>
          <a:ext cx="7571014" cy="84253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4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管理栄養士</a:t>
          </a:r>
          <a:r>
            <a:rPr lang="ja-JP" altLang="en-US" sz="3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が</a:t>
          </a:r>
          <a:r>
            <a:rPr lang="ja-JP" altLang="en-US" sz="45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おすすめ</a:t>
          </a:r>
          <a:r>
            <a:rPr lang="ja-JP" altLang="en-US" sz="3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 P丸ゴシック体M" pitchFamily="50" charset="-128"/>
              <a:ea typeface="AR P丸ゴシック体M" pitchFamily="50" charset="-128"/>
            </a:rPr>
            <a:t>する</a:t>
          </a:r>
        </a:p>
      </xdr:txBody>
    </xdr:sp>
    <xdr:clientData/>
  </xdr:oneCellAnchor>
  <xdr:twoCellAnchor>
    <xdr:from>
      <xdr:col>2</xdr:col>
      <xdr:colOff>1191985</xdr:colOff>
      <xdr:row>19</xdr:row>
      <xdr:rowOff>157843</xdr:rowOff>
    </xdr:from>
    <xdr:to>
      <xdr:col>9</xdr:col>
      <xdr:colOff>519792</xdr:colOff>
      <xdr:row>20</xdr:row>
      <xdr:rowOff>91168</xdr:rowOff>
    </xdr:to>
    <xdr:sp macro="" textlink="">
      <xdr:nvSpPr>
        <xdr:cNvPr id="11" name="テキスト ボックス 10"/>
        <xdr:cNvSpPr txBox="1"/>
      </xdr:nvSpPr>
      <xdr:spPr>
        <a:xfrm>
          <a:off x="2226128" y="3858986"/>
          <a:ext cx="551905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すこやかごはん（しっかり）は、スマートミール「しっかり」の基準を満たした食事です。</a:t>
          </a:r>
        </a:p>
      </xdr:txBody>
    </xdr:sp>
    <xdr:clientData/>
  </xdr:twoCellAnchor>
  <xdr:twoCellAnchor>
    <xdr:from>
      <xdr:col>10</xdr:col>
      <xdr:colOff>542925</xdr:colOff>
      <xdr:row>0</xdr:row>
      <xdr:rowOff>85725</xdr:rowOff>
    </xdr:from>
    <xdr:to>
      <xdr:col>17</xdr:col>
      <xdr:colOff>466725</xdr:colOff>
      <xdr:row>13</xdr:row>
      <xdr:rowOff>123825</xdr:rowOff>
    </xdr:to>
    <xdr:sp macro="" textlink="">
      <xdr:nvSpPr>
        <xdr:cNvPr id="12" name="テキスト ボックス 11"/>
        <xdr:cNvSpPr txBox="1"/>
      </xdr:nvSpPr>
      <xdr:spPr>
        <a:xfrm>
          <a:off x="8305800" y="85725"/>
          <a:ext cx="4724400" cy="26098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手順</a:t>
          </a:r>
          <a:r>
            <a:rPr kumimoji="1" lang="en-US" altLang="ja-JP" sz="1400" b="1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  <a:endParaRPr lang="ja-JP" altLang="ja-JP" sz="1400" b="1"/>
        </a:p>
        <a:p>
          <a:r>
            <a:rPr kumimoji="1"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シート「一覧表」（右隣のシート）から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POP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を作成したいメニュー名を検索し、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列に記載の「料理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」を確認します。</a:t>
          </a:r>
          <a:endParaRPr lang="ja-JP" altLang="ja-JP" sz="1400"/>
        </a:p>
        <a:p>
          <a:r>
            <a:rPr lang="ja-JP" altLang="ja-JP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※料理</a:t>
          </a:r>
          <a:r>
            <a:rPr lang="en-US" altLang="ja-JP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r>
            <a:rPr lang="ja-JP" altLang="ja-JP" sz="1100" b="0">
              <a:solidFill>
                <a:schemeClr val="dk1"/>
              </a:solidFill>
              <a:latin typeface="+mn-lt"/>
              <a:ea typeface="+mn-ea"/>
              <a:cs typeface="+mn-cs"/>
            </a:rPr>
            <a:t>は、「味噌汁なし」の場合はすべて奇数、「味噌汁あり」の場合はすべて偶数になります。</a:t>
          </a:r>
          <a:endParaRPr lang="en-US" altLang="ja-JP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２）シート「メニュー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POP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」（このシート）を開き、①で確認した「料理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」を</a:t>
          </a:r>
          <a:r>
            <a:rPr lang="en-US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A1</a:t>
          </a:r>
          <a:r>
            <a:rPr lang="ja-JP" altLang="ja-JP" sz="1400" b="0">
              <a:solidFill>
                <a:schemeClr val="dk1"/>
              </a:solidFill>
              <a:latin typeface="+mn-lt"/>
              <a:ea typeface="+mn-ea"/>
              <a:cs typeface="+mn-cs"/>
            </a:rPr>
            <a:t>へ入力します。</a:t>
          </a:r>
          <a:endParaRPr lang="en-US" altLang="ja-JP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2</xdr:col>
      <xdr:colOff>266700</xdr:colOff>
      <xdr:row>0</xdr:row>
      <xdr:rowOff>228600</xdr:rowOff>
    </xdr:from>
    <xdr:to>
      <xdr:col>10</xdr:col>
      <xdr:colOff>533400</xdr:colOff>
      <xdr:row>0</xdr:row>
      <xdr:rowOff>228600</xdr:rowOff>
    </xdr:to>
    <xdr:cxnSp macro="">
      <xdr:nvCxnSpPr>
        <xdr:cNvPr id="13" name="直線矢印コネクタ 12"/>
        <xdr:cNvCxnSpPr/>
      </xdr:nvCxnSpPr>
      <xdr:spPr>
        <a:xfrm flipH="1">
          <a:off x="1181100" y="228600"/>
          <a:ext cx="7115175" cy="0"/>
        </a:xfrm>
        <a:prstGeom prst="straightConnector1">
          <a:avLst/>
        </a:prstGeom>
        <a:ln w="476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204106</xdr:colOff>
      <xdr:row>5</xdr:row>
      <xdr:rowOff>85725</xdr:rowOff>
    </xdr:from>
    <xdr:to>
      <xdr:col>10</xdr:col>
      <xdr:colOff>28575</xdr:colOff>
      <xdr:row>19</xdr:row>
      <xdr:rowOff>285750</xdr:rowOff>
    </xdr:to>
    <xdr:grpSp>
      <xdr:nvGrpSpPr>
        <xdr:cNvPr id="18" name="グループ化 17"/>
        <xdr:cNvGrpSpPr/>
      </xdr:nvGrpSpPr>
      <xdr:grpSpPr>
        <a:xfrm>
          <a:off x="204106" y="1250496"/>
          <a:ext cx="6943726" cy="2486025"/>
          <a:chOff x="204106" y="1310368"/>
          <a:chExt cx="7716612" cy="2676525"/>
        </a:xfrm>
      </xdr:grpSpPr>
      <xdr:sp macro="" textlink="">
        <xdr:nvSpPr>
          <xdr:cNvPr id="19" name="円/楕円 18"/>
          <xdr:cNvSpPr/>
        </xdr:nvSpPr>
        <xdr:spPr>
          <a:xfrm>
            <a:off x="204106" y="1607007"/>
            <a:ext cx="2063245" cy="2084655"/>
          </a:xfrm>
          <a:prstGeom prst="ellipse">
            <a:avLst/>
          </a:prstGeom>
          <a:solidFill>
            <a:srgbClr val="FCDE0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1197429" y="1607009"/>
            <a:ext cx="4925784" cy="2084656"/>
          </a:xfrm>
          <a:prstGeom prst="rect">
            <a:avLst/>
          </a:prstGeom>
          <a:solidFill>
            <a:srgbClr val="FCDE0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pic>
        <xdr:nvPicPr>
          <xdr:cNvPr id="3466" name="図 15" descr="しっかり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029200" y="1310368"/>
            <a:ext cx="2891518" cy="2676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67" name="図 13" descr="2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881868" y="2261507"/>
            <a:ext cx="1666875" cy="1620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68" name="図 14" descr="3.pn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320143" y="2147207"/>
            <a:ext cx="1771650" cy="16491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69" name="図 9" descr="1.pn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28600" y="1783896"/>
            <a:ext cx="1738993" cy="18737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470" name="図 23" descr="すこやか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634218" y="1439636"/>
            <a:ext cx="3071132" cy="9987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155299</xdr:colOff>
      <xdr:row>24</xdr:row>
      <xdr:rowOff>34376</xdr:rowOff>
    </xdr:from>
    <xdr:to>
      <xdr:col>2</xdr:col>
      <xdr:colOff>967204</xdr:colOff>
      <xdr:row>24</xdr:row>
      <xdr:rowOff>556591</xdr:rowOff>
    </xdr:to>
    <xdr:sp macro="" textlink="">
      <xdr:nvSpPr>
        <xdr:cNvPr id="22" name="角丸四角形 21"/>
        <xdr:cNvSpPr/>
      </xdr:nvSpPr>
      <xdr:spPr>
        <a:xfrm>
          <a:off x="155299" y="5825576"/>
          <a:ext cx="1748076" cy="52221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おかず２</a:t>
          </a:r>
        </a:p>
      </xdr:txBody>
    </xdr:sp>
    <xdr:clientData/>
  </xdr:twoCellAnchor>
  <xdr:twoCellAnchor>
    <xdr:from>
      <xdr:col>0</xdr:col>
      <xdr:colOff>161925</xdr:colOff>
      <xdr:row>25</xdr:row>
      <xdr:rowOff>21124</xdr:rowOff>
    </xdr:from>
    <xdr:to>
      <xdr:col>2</xdr:col>
      <xdr:colOff>977348</xdr:colOff>
      <xdr:row>25</xdr:row>
      <xdr:rowOff>543339</xdr:rowOff>
    </xdr:to>
    <xdr:sp macro="" textlink="">
      <xdr:nvSpPr>
        <xdr:cNvPr id="23" name="角丸四角形 22"/>
        <xdr:cNvSpPr/>
      </xdr:nvSpPr>
      <xdr:spPr>
        <a:xfrm>
          <a:off x="161925" y="6421924"/>
          <a:ext cx="1751594" cy="52221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ごはん</a:t>
          </a:r>
        </a:p>
      </xdr:txBody>
    </xdr:sp>
    <xdr:clientData/>
  </xdr:twoCellAnchor>
  <xdr:twoCellAnchor>
    <xdr:from>
      <xdr:col>0</xdr:col>
      <xdr:colOff>175177</xdr:colOff>
      <xdr:row>26</xdr:row>
      <xdr:rowOff>34377</xdr:rowOff>
    </xdr:from>
    <xdr:to>
      <xdr:col>2</xdr:col>
      <xdr:colOff>990600</xdr:colOff>
      <xdr:row>26</xdr:row>
      <xdr:rowOff>556592</xdr:rowOff>
    </xdr:to>
    <xdr:sp macro="" textlink="">
      <xdr:nvSpPr>
        <xdr:cNvPr id="24" name="角丸四角形 23"/>
        <xdr:cNvSpPr/>
      </xdr:nvSpPr>
      <xdr:spPr>
        <a:xfrm>
          <a:off x="175177" y="7044777"/>
          <a:ext cx="1751594" cy="52221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3200"/>
            <a:t>味噌汁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90</xdr:col>
      <xdr:colOff>44824</xdr:colOff>
      <xdr:row>316</xdr:row>
      <xdr:rowOff>44822</xdr:rowOff>
    </xdr:to>
    <xdr:sp macro="" textlink="">
      <xdr:nvSpPr>
        <xdr:cNvPr id="2" name="正方形/長方形 1"/>
        <xdr:cNvSpPr/>
      </xdr:nvSpPr>
      <xdr:spPr>
        <a:xfrm>
          <a:off x="5681382" y="661147"/>
          <a:ext cx="19576677" cy="43221087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W38"/>
  <sheetViews>
    <sheetView showGridLines="0" view="pageBreakPreview" topLeftCell="A3" zoomScale="70" zoomScaleNormal="100" zoomScaleSheetLayoutView="70" workbookViewId="0">
      <selection activeCell="K20" sqref="K20"/>
    </sheetView>
  </sheetViews>
  <sheetFormatPr defaultRowHeight="13.2" x14ac:dyDescent="0.2"/>
  <cols>
    <col min="1" max="1" width="5.77734375" customWidth="1"/>
    <col min="2" max="2" width="7.88671875" customWidth="1"/>
    <col min="3" max="3" width="16.109375" customWidth="1"/>
    <col min="4" max="4" width="13.88671875" customWidth="1"/>
    <col min="5" max="5" width="6.33203125" customWidth="1"/>
    <col min="6" max="6" width="16.109375" customWidth="1"/>
    <col min="7" max="7" width="13.109375" customWidth="1"/>
    <col min="8" max="8" width="5.33203125" customWidth="1"/>
    <col min="9" max="9" width="10.109375" customWidth="1"/>
    <col min="10" max="10" width="8.77734375" customWidth="1"/>
  </cols>
  <sheetData>
    <row r="1" spans="1:10" ht="40.5" customHeight="1" x14ac:dyDescent="0.45">
      <c r="A1" s="105">
        <v>2</v>
      </c>
      <c r="B1" s="105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">
      <c r="B12" s="11"/>
      <c r="C12" s="11"/>
      <c r="D12" s="11"/>
      <c r="E12" s="11"/>
      <c r="F12" s="11"/>
      <c r="G12" s="11"/>
      <c r="H12" s="11"/>
      <c r="I12" s="11"/>
      <c r="J12" s="11"/>
    </row>
    <row r="13" spans="1:10" x14ac:dyDescent="0.2"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"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2"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">
      <c r="B16" s="13"/>
      <c r="C16" s="13"/>
      <c r="D16" s="13"/>
      <c r="E16" s="13"/>
      <c r="F16" s="13"/>
      <c r="G16" s="13"/>
      <c r="H16" s="13"/>
      <c r="I16" s="13"/>
      <c r="J16" s="13"/>
    </row>
    <row r="17" spans="1:23" x14ac:dyDescent="0.2">
      <c r="B17" s="13"/>
      <c r="C17" s="13"/>
      <c r="D17" s="13"/>
      <c r="E17" s="13"/>
      <c r="F17" s="13"/>
      <c r="G17" s="13"/>
      <c r="H17" s="13"/>
      <c r="I17" s="13"/>
      <c r="J17" s="13"/>
    </row>
    <row r="18" spans="1:23" x14ac:dyDescent="0.2">
      <c r="B18" s="13"/>
      <c r="C18" s="13"/>
      <c r="D18" s="13"/>
      <c r="E18" s="13"/>
      <c r="F18" s="13"/>
      <c r="G18" s="13"/>
      <c r="H18" s="13"/>
      <c r="I18" s="13"/>
      <c r="J18" s="13"/>
    </row>
    <row r="19" spans="1:23" x14ac:dyDescent="0.2">
      <c r="B19" s="13"/>
      <c r="C19" s="13"/>
      <c r="D19" s="13"/>
      <c r="E19" s="13"/>
      <c r="F19" s="13"/>
      <c r="G19" s="13"/>
      <c r="H19" s="13"/>
      <c r="I19" s="13"/>
      <c r="J19" s="13"/>
    </row>
    <row r="20" spans="1:23" ht="30" customHeight="1" x14ac:dyDescent="3.2">
      <c r="B20" s="14"/>
      <c r="C20" s="14"/>
      <c r="D20" s="14"/>
      <c r="E20" s="14"/>
      <c r="F20" s="14"/>
      <c r="G20" s="14"/>
      <c r="H20" s="14"/>
      <c r="I20" s="14"/>
      <c r="J20" s="14"/>
    </row>
    <row r="21" spans="1:23" ht="42" customHeight="1" x14ac:dyDescent="0.2">
      <c r="A21" s="106" t="str">
        <f>VLOOKUP(A1,一覧表!$A$1:$O$61,3,FALSE)&amp;"定食"</f>
        <v>牛肉野菜炒め定食</v>
      </c>
      <c r="B21" s="106"/>
      <c r="C21" s="106"/>
      <c r="D21" s="106"/>
      <c r="E21" s="106"/>
      <c r="F21" s="106"/>
      <c r="G21" s="106"/>
      <c r="H21" s="106"/>
      <c r="I21" s="106"/>
      <c r="J21" s="106"/>
    </row>
    <row r="22" spans="1:23" ht="39" customHeight="1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L22" s="15"/>
      <c r="M22" s="15"/>
      <c r="N22" s="15"/>
      <c r="O22" s="15"/>
      <c r="P22" s="15"/>
      <c r="Q22" s="15"/>
      <c r="R22" s="16"/>
      <c r="S22" s="17"/>
      <c r="T22" s="17"/>
      <c r="U22" s="17"/>
      <c r="V22" s="17"/>
      <c r="W22" s="18"/>
    </row>
    <row r="23" spans="1:23" ht="25.5" customHeight="1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L23" s="15"/>
      <c r="M23" s="15"/>
      <c r="N23" s="15"/>
      <c r="O23" s="15"/>
      <c r="P23" s="15"/>
      <c r="Q23" s="15"/>
      <c r="R23" s="16"/>
      <c r="S23" s="17"/>
      <c r="T23" s="17"/>
      <c r="U23" s="17"/>
      <c r="V23" s="17"/>
      <c r="W23" s="18"/>
    </row>
    <row r="24" spans="1:23" s="19" customFormat="1" ht="48" customHeight="1" x14ac:dyDescent="0.2">
      <c r="B24" s="20"/>
      <c r="C24" s="20"/>
      <c r="D24" s="104" t="str">
        <f>VLOOKUP($A$1,一覧表!$A$1:$O$61,3,FALSE)</f>
        <v>牛肉野菜炒め</v>
      </c>
      <c r="F24" s="21"/>
      <c r="G24" s="21"/>
      <c r="H24" s="21"/>
      <c r="I24" s="22"/>
    </row>
    <row r="25" spans="1:23" s="19" customFormat="1" ht="48" customHeight="1" x14ac:dyDescent="0.2">
      <c r="B25" s="20"/>
      <c r="C25" s="20"/>
      <c r="D25" s="104" t="str">
        <f>VLOOKUP($A$1,一覧表!$A$1:$O$61,4,FALSE)</f>
        <v>肉団子の甘酢あん</v>
      </c>
      <c r="F25" s="21"/>
      <c r="G25" s="21"/>
      <c r="H25" s="21"/>
      <c r="I25" s="22"/>
    </row>
    <row r="26" spans="1:23" s="19" customFormat="1" ht="48" customHeight="1" x14ac:dyDescent="0.2">
      <c r="B26" s="23"/>
      <c r="C26" s="23"/>
      <c r="D26" s="104" t="str">
        <f>VLOOKUP($A$1,一覧表!$A$1:$O$61,5,FALSE)</f>
        <v>麦ごはん</v>
      </c>
      <c r="F26" s="21"/>
      <c r="G26" s="21"/>
      <c r="H26" s="21"/>
      <c r="I26" s="22"/>
    </row>
    <row r="27" spans="1:23" ht="48" customHeight="1" x14ac:dyDescent="0.2">
      <c r="B27" s="13"/>
      <c r="C27" s="24"/>
      <c r="D27" s="104" t="str">
        <f>VLOOKUP($A$1,一覧表!$A$1:$O$61,6,FALSE)</f>
        <v>減塩味噌汁</v>
      </c>
      <c r="E27" s="25"/>
      <c r="F27" s="24"/>
      <c r="G27" s="26"/>
      <c r="H27" s="25"/>
      <c r="I27" s="24"/>
      <c r="J27" s="13"/>
    </row>
    <row r="28" spans="1:23" ht="25.5" customHeight="1" x14ac:dyDescent="0.2">
      <c r="B28" s="13"/>
      <c r="C28" s="24"/>
      <c r="D28" s="104"/>
      <c r="E28" s="25"/>
      <c r="F28" s="24"/>
      <c r="G28" s="26"/>
      <c r="H28" s="25"/>
      <c r="I28" s="24"/>
      <c r="J28" s="13"/>
      <c r="L28" s="15"/>
      <c r="M28" s="15"/>
      <c r="N28" s="15"/>
      <c r="O28" s="15"/>
      <c r="P28" s="15"/>
      <c r="Q28" s="15"/>
      <c r="R28" s="16"/>
      <c r="S28" s="17"/>
      <c r="T28" s="17"/>
      <c r="U28" s="17"/>
      <c r="V28" s="17"/>
      <c r="W28" s="18"/>
    </row>
    <row r="29" spans="1:23" ht="45.75" customHeight="1" x14ac:dyDescent="0.2">
      <c r="B29" s="13"/>
      <c r="C29" s="100" t="s">
        <v>435</v>
      </c>
      <c r="D29" s="86">
        <f>VLOOKUP($A$1,一覧表!$A$1:$O$61,7,FALSE)</f>
        <v>675</v>
      </c>
      <c r="E29" s="27" t="s">
        <v>454</v>
      </c>
      <c r="F29" s="101" t="s">
        <v>438</v>
      </c>
      <c r="G29" s="86">
        <f>VLOOKUP($A$1,一覧表!$A$1:$O$61,10,FALSE)</f>
        <v>95.8</v>
      </c>
      <c r="H29" s="28" t="s">
        <v>455</v>
      </c>
      <c r="I29" s="24"/>
      <c r="J29" s="13"/>
    </row>
    <row r="30" spans="1:23" ht="45.75" customHeight="1" x14ac:dyDescent="0.2">
      <c r="B30" s="13"/>
      <c r="C30" s="100" t="s">
        <v>436</v>
      </c>
      <c r="D30" s="87">
        <f>VLOOKUP($A$1,一覧表!$A$1:$O$61,8,FALSE)</f>
        <v>23.8</v>
      </c>
      <c r="E30" s="27" t="s">
        <v>455</v>
      </c>
      <c r="F30" s="101" t="s">
        <v>439</v>
      </c>
      <c r="G30" s="86">
        <f>VLOOKUP($A$1,一覧表!$A$1:$O$61,11,FALSE)</f>
        <v>3.4000000000000004</v>
      </c>
      <c r="H30" s="28" t="s">
        <v>455</v>
      </c>
      <c r="I30" s="24"/>
      <c r="J30" s="13"/>
    </row>
    <row r="31" spans="1:23" ht="45.75" customHeight="1" x14ac:dyDescent="0.2">
      <c r="B31" s="13"/>
      <c r="C31" s="100" t="s">
        <v>437</v>
      </c>
      <c r="D31" s="87">
        <f>VLOOKUP($A$1,一覧表!$A$1:$O$61,9,FALSE)</f>
        <v>22.299999999999997</v>
      </c>
      <c r="E31" s="27" t="s">
        <v>455</v>
      </c>
      <c r="F31" s="101" t="s">
        <v>456</v>
      </c>
      <c r="G31" s="88">
        <f>VLOOKUP($A$1,一覧表!$A$1:$O$61,12,FALSE)</f>
        <v>225</v>
      </c>
      <c r="H31" s="28" t="s">
        <v>455</v>
      </c>
      <c r="I31" s="24"/>
      <c r="J31" s="13"/>
    </row>
    <row r="32" spans="1:23" ht="58.5" customHeight="1" x14ac:dyDescent="0.2">
      <c r="A32" s="11"/>
      <c r="B32" s="13"/>
      <c r="C32" s="13"/>
      <c r="D32" s="13"/>
      <c r="E32" s="13"/>
      <c r="F32" s="13"/>
      <c r="G32" s="13"/>
      <c r="H32" s="13"/>
      <c r="I32" s="13"/>
      <c r="J32" s="13"/>
    </row>
    <row r="33" spans="1:10" s="32" customFormat="1" ht="45" customHeight="1" x14ac:dyDescent="0.75">
      <c r="A33" s="29"/>
      <c r="B33" s="30"/>
      <c r="C33" s="30"/>
      <c r="D33" s="30"/>
      <c r="E33" s="30"/>
      <c r="F33" s="30"/>
      <c r="G33" s="30"/>
      <c r="H33" s="30"/>
      <c r="I33" s="30"/>
      <c r="J33" s="31"/>
    </row>
    <row r="34" spans="1:10" s="37" customFormat="1" ht="45" customHeight="1" x14ac:dyDescent="0.5">
      <c r="A34" s="33"/>
      <c r="B34" s="34"/>
      <c r="C34" s="35"/>
      <c r="D34" s="35"/>
      <c r="E34" s="35"/>
      <c r="F34" s="35"/>
      <c r="G34" s="35"/>
      <c r="H34" s="35"/>
      <c r="I34" s="35"/>
      <c r="J34" s="36"/>
    </row>
    <row r="35" spans="1:10" ht="23.2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1:10" s="39" customFormat="1" ht="18.75" customHeight="1" x14ac:dyDescent="0.2">
      <c r="B36"/>
      <c r="C36"/>
      <c r="D36"/>
      <c r="E36"/>
      <c r="F36"/>
      <c r="G36"/>
      <c r="H36"/>
      <c r="I36"/>
      <c r="J36" s="40"/>
    </row>
    <row r="37" spans="1:10" s="39" customFormat="1" ht="18.75" customHeight="1" x14ac:dyDescent="0.2">
      <c r="B37"/>
      <c r="C37"/>
      <c r="D37"/>
      <c r="E37"/>
      <c r="F37"/>
      <c r="G37"/>
      <c r="H37"/>
      <c r="I37"/>
      <c r="J37" s="40"/>
    </row>
    <row r="38" spans="1:10" x14ac:dyDescent="0.2">
      <c r="J38" s="38"/>
    </row>
  </sheetData>
  <mergeCells count="2">
    <mergeCell ref="A1:B1"/>
    <mergeCell ref="A21:J23"/>
  </mergeCells>
  <phoneticPr fontId="21"/>
  <pageMargins left="0" right="0" top="0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61"/>
  <sheetViews>
    <sheetView workbookViewId="0">
      <pane xSplit="2" ySplit="1" topLeftCell="C2" activePane="bottomRight" state="frozen"/>
      <selection activeCell="N24" sqref="N24"/>
      <selection pane="topRight" activeCell="N24" sqref="N24"/>
      <selection pane="bottomLeft" activeCell="N24" sqref="N24"/>
      <selection pane="bottomRight" activeCell="D21" sqref="D21"/>
    </sheetView>
  </sheetViews>
  <sheetFormatPr defaultColWidth="9" defaultRowHeight="17.399999999999999" x14ac:dyDescent="0.5"/>
  <cols>
    <col min="1" max="1" width="9.33203125" style="51" bestFit="1" customWidth="1"/>
    <col min="2" max="2" width="20.109375" style="51" customWidth="1"/>
    <col min="3" max="6" width="12.88671875" style="51" customWidth="1"/>
    <col min="7" max="12" width="9" style="51"/>
    <col min="13" max="15" width="9" style="85"/>
    <col min="16" max="16384" width="9" style="51"/>
  </cols>
  <sheetData>
    <row r="1" spans="1:21" s="45" customFormat="1" ht="52.2" x14ac:dyDescent="0.2">
      <c r="A1" s="41" t="s">
        <v>457</v>
      </c>
      <c r="B1" s="42" t="s">
        <v>458</v>
      </c>
      <c r="C1" s="42" t="s">
        <v>459</v>
      </c>
      <c r="D1" s="42" t="s">
        <v>460</v>
      </c>
      <c r="E1" s="42" t="s">
        <v>461</v>
      </c>
      <c r="F1" s="42" t="s">
        <v>828</v>
      </c>
      <c r="G1" s="43" t="s">
        <v>435</v>
      </c>
      <c r="H1" s="43" t="s">
        <v>436</v>
      </c>
      <c r="I1" s="43" t="s">
        <v>437</v>
      </c>
      <c r="J1" s="43" t="s">
        <v>438</v>
      </c>
      <c r="K1" s="43" t="s">
        <v>462</v>
      </c>
      <c r="L1" s="43" t="s">
        <v>456</v>
      </c>
      <c r="M1" s="83" t="s">
        <v>463</v>
      </c>
      <c r="N1" s="83" t="s">
        <v>464</v>
      </c>
      <c r="O1" s="83" t="s">
        <v>465</v>
      </c>
      <c r="P1" s="44" t="s">
        <v>435</v>
      </c>
      <c r="Q1" s="44" t="s">
        <v>462</v>
      </c>
      <c r="R1" s="44" t="s">
        <v>466</v>
      </c>
      <c r="S1" s="44" t="s">
        <v>467</v>
      </c>
      <c r="T1" s="44" t="s">
        <v>468</v>
      </c>
      <c r="U1" s="44" t="s">
        <v>469</v>
      </c>
    </row>
    <row r="2" spans="1:21" ht="19.2" x14ac:dyDescent="0.5">
      <c r="A2" s="46">
        <v>1</v>
      </c>
      <c r="B2" s="47" t="str">
        <f>元データ★ここを上書き!E3</f>
        <v>青じそおろし牛かつ</v>
      </c>
      <c r="C2" s="47" t="str">
        <f>B2</f>
        <v>青じそおろし牛かつ</v>
      </c>
      <c r="D2" s="48" t="str">
        <f>元データ★ここを上書き!E4</f>
        <v>肉じゃが</v>
      </c>
      <c r="E2" s="47" t="s">
        <v>442</v>
      </c>
      <c r="F2" s="47" t="s">
        <v>829</v>
      </c>
      <c r="G2" s="49">
        <f>元データ★ここを上書き!CO7</f>
        <v>747</v>
      </c>
      <c r="H2" s="50">
        <f>元データ★ここを上書き!CP7</f>
        <v>26.400000000000002</v>
      </c>
      <c r="I2" s="50">
        <f>元データ★ここを上書き!CQ7</f>
        <v>20.7</v>
      </c>
      <c r="J2" s="50">
        <f>元データ★ここを上書き!CR7</f>
        <v>113.6</v>
      </c>
      <c r="K2" s="50">
        <f>元データ★ここを上書き!CS7</f>
        <v>3.2</v>
      </c>
      <c r="L2" s="49">
        <f>元データ★ここを上書き!CT7</f>
        <v>149.5</v>
      </c>
      <c r="M2" s="84">
        <f>元データ★ここを上書き!CU7</f>
        <v>14.136546184738958</v>
      </c>
      <c r="N2" s="84">
        <f>元データ★ここを上書き!CV7</f>
        <v>24.939759036144576</v>
      </c>
      <c r="O2" s="84">
        <f>元データ★ここを上書き!CW7</f>
        <v>60.829986613119132</v>
      </c>
      <c r="P2" s="93" t="str">
        <f>IF(AND(G2&gt;=650,G2&lt;=850),"○","×")</f>
        <v>○</v>
      </c>
      <c r="Q2" s="93" t="str">
        <f t="shared" ref="Q2:Q33" si="0">IF((K2&lt;3.5),"○","×")</f>
        <v>○</v>
      </c>
      <c r="R2" s="93" t="str">
        <f>IF(AND(L2&gt;=140),"○","×")</f>
        <v>○</v>
      </c>
      <c r="S2" s="93" t="str">
        <f>IF(AND(M2&gt;=12.5,M2&lt;=20.4),"○","×")</f>
        <v>○</v>
      </c>
      <c r="T2" s="93" t="str">
        <f t="shared" ref="T2:T33" si="1">IF(AND(N2&gt;=19.5,N2&lt;=30.4),"○","×")</f>
        <v>○</v>
      </c>
      <c r="U2" s="93" t="str">
        <f>IF(AND(O2&gt;=49.5,O2&lt;=65.4),"○","×")</f>
        <v>○</v>
      </c>
    </row>
    <row r="3" spans="1:21" ht="19.2" x14ac:dyDescent="0.5">
      <c r="A3" s="52">
        <v>2</v>
      </c>
      <c r="B3" s="53" t="str">
        <f>元データ★ここを上書き!E8</f>
        <v>牛肉野菜炒め</v>
      </c>
      <c r="C3" s="53" t="str">
        <f>B3</f>
        <v>牛肉野菜炒め</v>
      </c>
      <c r="D3" s="53" t="str">
        <f>元データ★ここを上書き!E9</f>
        <v>肉団子の甘酢あん</v>
      </c>
      <c r="E3" s="53" t="s">
        <v>442</v>
      </c>
      <c r="F3" s="47" t="s">
        <v>829</v>
      </c>
      <c r="G3" s="54">
        <f>元データ★ここを上書き!CO11</f>
        <v>675</v>
      </c>
      <c r="H3" s="55">
        <f>元データ★ここを上書き!CP11</f>
        <v>23.8</v>
      </c>
      <c r="I3" s="55">
        <f>元データ★ここを上書き!CQ11</f>
        <v>22.299999999999997</v>
      </c>
      <c r="J3" s="55">
        <f>元データ★ここを上書き!CR11</f>
        <v>95.8</v>
      </c>
      <c r="K3" s="55">
        <f>元データ★ここを上書き!CS11</f>
        <v>3.4000000000000004</v>
      </c>
      <c r="L3" s="54">
        <f>元データ★ここを上書き!CT11</f>
        <v>225</v>
      </c>
      <c r="M3" s="55">
        <f>元データ★ここを上書き!CU11</f>
        <v>14.103703703703705</v>
      </c>
      <c r="N3" s="55">
        <f>元データ★ここを上書き!CV11</f>
        <v>29.733333333333334</v>
      </c>
      <c r="O3" s="55">
        <f>元データ★ここを上書き!CW11</f>
        <v>56.770370370370372</v>
      </c>
      <c r="P3" s="93" t="str">
        <f>IF(AND(G3&gt;=650,G3&lt;=850),"○","×")</f>
        <v>○</v>
      </c>
      <c r="Q3" s="93" t="str">
        <f t="shared" si="0"/>
        <v>○</v>
      </c>
      <c r="R3" s="93" t="str">
        <f>IF(AND(L3&gt;=140),"○","×")</f>
        <v>○</v>
      </c>
      <c r="S3" s="93" t="str">
        <f>IF(AND(M3&gt;=12.5,M3&lt;=20.4),"○","×")</f>
        <v>○</v>
      </c>
      <c r="T3" s="93" t="str">
        <f t="shared" si="1"/>
        <v>○</v>
      </c>
      <c r="U3" s="93" t="str">
        <f>IF(AND(O3&gt;=49.5,O3&lt;=65.4),"○","×")</f>
        <v>○</v>
      </c>
    </row>
    <row r="4" spans="1:21" ht="19.2" x14ac:dyDescent="0.5">
      <c r="A4" s="52">
        <v>3</v>
      </c>
      <c r="B4" s="53" t="str">
        <f>元データ★ここを上書き!E12</f>
        <v>牛肉と大根の煮物</v>
      </c>
      <c r="C4" s="53" t="str">
        <f>B4</f>
        <v>牛肉と大根の煮物</v>
      </c>
      <c r="D4" s="53" t="str">
        <f>元データ★ここを上書き!E13</f>
        <v>鶏ささみのレモン醤油</v>
      </c>
      <c r="E4" s="53" t="s">
        <v>442</v>
      </c>
      <c r="F4" s="47" t="s">
        <v>829</v>
      </c>
      <c r="G4" s="54">
        <f>元データ★ここを上書き!CO15</f>
        <v>669</v>
      </c>
      <c r="H4" s="55">
        <f>元データ★ここを上書き!CP15</f>
        <v>25</v>
      </c>
      <c r="I4" s="55">
        <f>元データ★ここを上書き!CQ15</f>
        <v>22.200000000000006</v>
      </c>
      <c r="J4" s="55">
        <f>元データ★ここを上書き!CR15</f>
        <v>95</v>
      </c>
      <c r="K4" s="55">
        <f>元データ★ここを上書き!CS15</f>
        <v>3.3</v>
      </c>
      <c r="L4" s="54">
        <f>元データ★ここを上書き!CT15</f>
        <v>221</v>
      </c>
      <c r="M4" s="55">
        <f>元データ★ここを上書き!CU15</f>
        <v>14.947683109118087</v>
      </c>
      <c r="N4" s="55">
        <f>元データ★ここを上書き!CV15</f>
        <v>29.86547085201795</v>
      </c>
      <c r="O4" s="55">
        <f>元データ★ここを上書き!CW15</f>
        <v>56.801195814648729</v>
      </c>
      <c r="P4" s="93" t="str">
        <f t="shared" ref="P4:P61" si="2">IF(AND(G4&gt;=650,G4&lt;=850),"○","×")</f>
        <v>○</v>
      </c>
      <c r="Q4" s="93" t="str">
        <f t="shared" si="0"/>
        <v>○</v>
      </c>
      <c r="R4" s="93" t="str">
        <f t="shared" ref="R4:R61" si="3">IF(AND(L4&gt;=140),"○","×")</f>
        <v>○</v>
      </c>
      <c r="S4" s="93" t="str">
        <f t="shared" ref="S4:S61" si="4">IF(AND(M4&gt;=12.5,M4&lt;=20.4),"○","×")</f>
        <v>○</v>
      </c>
      <c r="T4" s="93" t="str">
        <f t="shared" si="1"/>
        <v>○</v>
      </c>
      <c r="U4" s="93" t="str">
        <f t="shared" ref="U4:U61" si="5">IF(AND(O4&gt;=49.5,O4&lt;=65.4),"○","×")</f>
        <v>○</v>
      </c>
    </row>
    <row r="5" spans="1:21" ht="19.2" x14ac:dyDescent="0.5">
      <c r="A5" s="52">
        <v>4</v>
      </c>
      <c r="B5" s="53" t="str">
        <f>元データ★ここを上書き!E16</f>
        <v>塩麹の牛肉じゃが</v>
      </c>
      <c r="C5" s="53" t="str">
        <f>B5</f>
        <v>塩麹の牛肉じゃが</v>
      </c>
      <c r="D5" s="53" t="str">
        <f>元データ★ここを上書き!E17</f>
        <v>蒸し鶏の柚子胡椒風味奴</v>
      </c>
      <c r="E5" s="53" t="s">
        <v>442</v>
      </c>
      <c r="F5" s="47" t="s">
        <v>829</v>
      </c>
      <c r="G5" s="54">
        <f>元データ★ここを上書き!CO19</f>
        <v>731</v>
      </c>
      <c r="H5" s="55">
        <f>元データ★ここを上書き!CP19</f>
        <v>25.599999999999998</v>
      </c>
      <c r="I5" s="55">
        <f>元データ★ここを上書き!CQ19</f>
        <v>23.099999999999998</v>
      </c>
      <c r="J5" s="55">
        <f>元データ★ここを上書き!CR19</f>
        <v>112.69999999999999</v>
      </c>
      <c r="K5" s="55">
        <f>元データ★ここを上書き!CS19</f>
        <v>3.3</v>
      </c>
      <c r="L5" s="54">
        <f>元データ★ここを上書き!CT19</f>
        <v>232</v>
      </c>
      <c r="M5" s="55">
        <f>元データ★ここを上書き!CU19</f>
        <v>14.008207934336525</v>
      </c>
      <c r="N5" s="55">
        <f>元データ★ここを上書き!CV19</f>
        <v>28.440492476060186</v>
      </c>
      <c r="O5" s="55">
        <f>元データ★ここを上書き!CW19</f>
        <v>61.668946648426804</v>
      </c>
      <c r="P5" s="93" t="str">
        <f t="shared" si="2"/>
        <v>○</v>
      </c>
      <c r="Q5" s="93" t="str">
        <f t="shared" si="0"/>
        <v>○</v>
      </c>
      <c r="R5" s="93" t="str">
        <f t="shared" si="3"/>
        <v>○</v>
      </c>
      <c r="S5" s="93" t="str">
        <f t="shared" si="4"/>
        <v>○</v>
      </c>
      <c r="T5" s="93" t="str">
        <f t="shared" si="1"/>
        <v>○</v>
      </c>
      <c r="U5" s="93" t="str">
        <f t="shared" si="5"/>
        <v>○</v>
      </c>
    </row>
    <row r="6" spans="1:21" ht="19.2" x14ac:dyDescent="0.5">
      <c r="A6" s="52">
        <v>5</v>
      </c>
      <c r="B6" s="53" t="str">
        <f>元データ★ここを上書き!E20</f>
        <v>茹で牛肉と野菜の中華だれ</v>
      </c>
      <c r="C6" s="53" t="str">
        <f t="shared" ref="C6:C61" si="6">B6</f>
        <v>茹で牛肉と野菜の中華だれ</v>
      </c>
      <c r="D6" s="53" t="str">
        <f>元データ★ここを上書き!E21</f>
        <v>じゃが芋とツナの煮物</v>
      </c>
      <c r="E6" s="53" t="s">
        <v>442</v>
      </c>
      <c r="F6" s="47" t="s">
        <v>829</v>
      </c>
      <c r="G6" s="54">
        <f>元データ★ここを上書き!CO23</f>
        <v>685</v>
      </c>
      <c r="H6" s="55">
        <f>元データ★ここを上書き!CP23</f>
        <v>24.700000000000003</v>
      </c>
      <c r="I6" s="55">
        <f>元データ★ここを上書き!CQ23</f>
        <v>21.299999999999997</v>
      </c>
      <c r="J6" s="55">
        <f>元データ★ここを上書き!CR23</f>
        <v>100.1</v>
      </c>
      <c r="K6" s="55">
        <f>元データ★ここを上書き!CS23</f>
        <v>3.4000000000000004</v>
      </c>
      <c r="L6" s="54">
        <f>元データ★ここを上書き!CT23</f>
        <v>245.5</v>
      </c>
      <c r="M6" s="55">
        <f>元データ★ここを上書き!CU23</f>
        <v>14.423357664233578</v>
      </c>
      <c r="N6" s="55">
        <f>元データ★ここを上書き!CV23</f>
        <v>27.985401459854014</v>
      </c>
      <c r="O6" s="55">
        <f>元データ★ここを上書き!CW23</f>
        <v>58.452554744525543</v>
      </c>
      <c r="P6" s="93" t="str">
        <f t="shared" si="2"/>
        <v>○</v>
      </c>
      <c r="Q6" s="93" t="str">
        <f t="shared" si="0"/>
        <v>○</v>
      </c>
      <c r="R6" s="93" t="str">
        <f t="shared" si="3"/>
        <v>○</v>
      </c>
      <c r="S6" s="93" t="str">
        <f t="shared" si="4"/>
        <v>○</v>
      </c>
      <c r="T6" s="93" t="str">
        <f t="shared" si="1"/>
        <v>○</v>
      </c>
      <c r="U6" s="93" t="str">
        <f t="shared" si="5"/>
        <v>○</v>
      </c>
    </row>
    <row r="7" spans="1:21" ht="19.2" x14ac:dyDescent="0.5">
      <c r="A7" s="52">
        <v>6</v>
      </c>
      <c r="B7" s="53" t="str">
        <f>元データ★ここを上書き!E24</f>
        <v>辛口薬味冷しゃぶ</v>
      </c>
      <c r="C7" s="53" t="str">
        <f t="shared" si="6"/>
        <v>辛口薬味冷しゃぶ</v>
      </c>
      <c r="D7" s="53" t="str">
        <f>元データ★ここを上書き!E25</f>
        <v>五目豆と蒸し鶏の煮物</v>
      </c>
      <c r="E7" s="53" t="s">
        <v>442</v>
      </c>
      <c r="F7" s="47" t="s">
        <v>829</v>
      </c>
      <c r="G7" s="54">
        <f>元データ★ここを上書き!CO27</f>
        <v>675</v>
      </c>
      <c r="H7" s="55">
        <f>元データ★ここを上書き!CP27</f>
        <v>24.8</v>
      </c>
      <c r="I7" s="55">
        <f>元データ★ここを上書き!CQ27</f>
        <v>22.3</v>
      </c>
      <c r="J7" s="55">
        <f>元データ★ここを上書き!CR27</f>
        <v>95.1</v>
      </c>
      <c r="K7" s="55">
        <f>元データ★ここを上書き!CS27</f>
        <v>3.4000000000000004</v>
      </c>
      <c r="L7" s="54">
        <f>元データ★ここを上書き!CT27</f>
        <v>172</v>
      </c>
      <c r="M7" s="55">
        <f>元データ★ここを上書き!CU27</f>
        <v>14.696296296296296</v>
      </c>
      <c r="N7" s="55">
        <f>元データ★ここを上書き!CV27</f>
        <v>29.733333333333334</v>
      </c>
      <c r="O7" s="55">
        <f>元データ★ここを上書き!CW27</f>
        <v>56.355555555555547</v>
      </c>
      <c r="P7" s="93" t="str">
        <f t="shared" si="2"/>
        <v>○</v>
      </c>
      <c r="Q7" s="93" t="str">
        <f t="shared" si="0"/>
        <v>○</v>
      </c>
      <c r="R7" s="93" t="str">
        <f t="shared" si="3"/>
        <v>○</v>
      </c>
      <c r="S7" s="93" t="str">
        <f t="shared" si="4"/>
        <v>○</v>
      </c>
      <c r="T7" s="93" t="str">
        <f t="shared" si="1"/>
        <v>○</v>
      </c>
      <c r="U7" s="93" t="str">
        <f t="shared" si="5"/>
        <v>○</v>
      </c>
    </row>
    <row r="8" spans="1:21" ht="19.2" x14ac:dyDescent="0.5">
      <c r="A8" s="52">
        <v>7</v>
      </c>
      <c r="B8" s="53" t="str">
        <f>元データ★ここを上書き!E28</f>
        <v>豚肉の味噌漬け焼き</v>
      </c>
      <c r="C8" s="53" t="str">
        <f t="shared" si="6"/>
        <v>豚肉の味噌漬け焼き</v>
      </c>
      <c r="D8" s="53" t="str">
        <f>元データ★ここを上書き!E29</f>
        <v>菜の花とちくわのわさび和え</v>
      </c>
      <c r="E8" s="53" t="s">
        <v>442</v>
      </c>
      <c r="F8" s="47" t="s">
        <v>829</v>
      </c>
      <c r="G8" s="54">
        <f>元データ★ここを上書き!CO33</f>
        <v>705</v>
      </c>
      <c r="H8" s="55">
        <f>元データ★ここを上書き!CP33</f>
        <v>31.8</v>
      </c>
      <c r="I8" s="55">
        <f>元データ★ここを上書き!CQ33</f>
        <v>21.299999999999994</v>
      </c>
      <c r="J8" s="55">
        <f>元データ★ここを上書き!CR33</f>
        <v>96.2</v>
      </c>
      <c r="K8" s="55">
        <f>元データ★ここを上書き!CS33</f>
        <v>2.8</v>
      </c>
      <c r="L8" s="54">
        <f>元データ★ここを上書き!CT33</f>
        <v>143.80000000000001</v>
      </c>
      <c r="M8" s="55">
        <f>元データ★ここを上書き!CU33</f>
        <v>18.042553191489365</v>
      </c>
      <c r="N8" s="55">
        <f>元データ★ここを上書き!CV33</f>
        <v>27.191489361702121</v>
      </c>
      <c r="O8" s="55">
        <f>元データ★ここを上書き!CW33</f>
        <v>54.581560283687949</v>
      </c>
      <c r="P8" s="93" t="str">
        <f t="shared" si="2"/>
        <v>○</v>
      </c>
      <c r="Q8" s="93" t="str">
        <f t="shared" si="0"/>
        <v>○</v>
      </c>
      <c r="R8" s="93" t="str">
        <f t="shared" si="3"/>
        <v>○</v>
      </c>
      <c r="S8" s="93" t="str">
        <f t="shared" si="4"/>
        <v>○</v>
      </c>
      <c r="T8" s="93" t="str">
        <f t="shared" si="1"/>
        <v>○</v>
      </c>
      <c r="U8" s="93" t="str">
        <f t="shared" si="5"/>
        <v>○</v>
      </c>
    </row>
    <row r="9" spans="1:21" ht="19.2" x14ac:dyDescent="0.5">
      <c r="A9" s="52">
        <v>8</v>
      </c>
      <c r="B9" s="53" t="str">
        <f>元データ★ここを上書き!E34</f>
        <v>ポークソテーオニオンペッパーソース</v>
      </c>
      <c r="C9" s="53" t="str">
        <f t="shared" si="6"/>
        <v>ポークソテーオニオンペッパーソース</v>
      </c>
      <c r="D9" s="53" t="str">
        <f>元データ★ここを上書き!E35</f>
        <v>ブロッコリーとハムのマリネ</v>
      </c>
      <c r="E9" s="53" t="s">
        <v>442</v>
      </c>
      <c r="F9" s="47" t="s">
        <v>829</v>
      </c>
      <c r="G9" s="54">
        <f>元データ★ここを上書き!CO40</f>
        <v>721</v>
      </c>
      <c r="H9" s="55">
        <f>元データ★ここを上書き!CP40</f>
        <v>27.1</v>
      </c>
      <c r="I9" s="55">
        <f>元データ★ここを上書き!CQ40</f>
        <v>23.699999999999996</v>
      </c>
      <c r="J9" s="55">
        <f>元データ★ここを上書き!CR40</f>
        <v>98.2</v>
      </c>
      <c r="K9" s="55">
        <f>元データ★ここを上書き!CS40</f>
        <v>3</v>
      </c>
      <c r="L9" s="54">
        <f>元データ★ここを上書き!CT40</f>
        <v>142</v>
      </c>
      <c r="M9" s="55">
        <f>元データ★ここを上書き!CU40</f>
        <v>15.034674063800276</v>
      </c>
      <c r="N9" s="55">
        <f>元データ★ここを上書き!CV40</f>
        <v>29.583911234396666</v>
      </c>
      <c r="O9" s="55">
        <f>元データ★ここを上書き!CW40</f>
        <v>54.479889042995843</v>
      </c>
      <c r="P9" s="93" t="str">
        <f t="shared" si="2"/>
        <v>○</v>
      </c>
      <c r="Q9" s="93" t="str">
        <f t="shared" si="0"/>
        <v>○</v>
      </c>
      <c r="R9" s="93" t="str">
        <f t="shared" si="3"/>
        <v>○</v>
      </c>
      <c r="S9" s="93" t="str">
        <f t="shared" si="4"/>
        <v>○</v>
      </c>
      <c r="T9" s="93" t="str">
        <f t="shared" si="1"/>
        <v>○</v>
      </c>
      <c r="U9" s="93" t="str">
        <f t="shared" si="5"/>
        <v>○</v>
      </c>
    </row>
    <row r="10" spans="1:21" ht="19.2" x14ac:dyDescent="0.5">
      <c r="A10" s="52">
        <v>9</v>
      </c>
      <c r="B10" s="53" t="str">
        <f>元データ★ここを上書き!E41</f>
        <v>豚肉の生姜焼き</v>
      </c>
      <c r="C10" s="53" t="str">
        <f t="shared" si="6"/>
        <v>豚肉の生姜焼き</v>
      </c>
      <c r="D10" s="53" t="str">
        <f>元データ★ここを上書き!E42</f>
        <v>小松菜とれんこんの辛子和え</v>
      </c>
      <c r="E10" s="53" t="s">
        <v>442</v>
      </c>
      <c r="F10" s="47" t="s">
        <v>829</v>
      </c>
      <c r="G10" s="54">
        <f>元データ★ここを上書き!CO46</f>
        <v>695</v>
      </c>
      <c r="H10" s="55">
        <f>元データ★ここを上書き!CP46</f>
        <v>28.6</v>
      </c>
      <c r="I10" s="55">
        <f>元データ★ここを上書き!CQ46</f>
        <v>20.7</v>
      </c>
      <c r="J10" s="55">
        <f>元データ★ここを上書き!CR46</f>
        <v>96.5</v>
      </c>
      <c r="K10" s="55">
        <f>元データ★ここを上書き!CS46</f>
        <v>3.3999999999999995</v>
      </c>
      <c r="L10" s="54">
        <f>元データ★ここを上書き!CT46</f>
        <v>140</v>
      </c>
      <c r="M10" s="55">
        <f>元データ★ここを上書き!CU46</f>
        <v>16.46043165467626</v>
      </c>
      <c r="N10" s="55">
        <f>元データ★ここを上書き!CV46</f>
        <v>26.805755395683452</v>
      </c>
      <c r="O10" s="55">
        <f>元データ★ここを上書き!CW46</f>
        <v>55.539568345323744</v>
      </c>
      <c r="P10" s="93" t="str">
        <f t="shared" si="2"/>
        <v>○</v>
      </c>
      <c r="Q10" s="93" t="str">
        <f t="shared" si="0"/>
        <v>○</v>
      </c>
      <c r="R10" s="93" t="str">
        <f t="shared" si="3"/>
        <v>○</v>
      </c>
      <c r="S10" s="93" t="str">
        <f t="shared" si="4"/>
        <v>○</v>
      </c>
      <c r="T10" s="93" t="str">
        <f t="shared" si="1"/>
        <v>○</v>
      </c>
      <c r="U10" s="93" t="str">
        <f t="shared" si="5"/>
        <v>○</v>
      </c>
    </row>
    <row r="11" spans="1:21" ht="19.2" x14ac:dyDescent="0.5">
      <c r="A11" s="52">
        <v>10</v>
      </c>
      <c r="B11" s="53" t="str">
        <f>元データ★ここを上書き!E47</f>
        <v>肉野菜炒め</v>
      </c>
      <c r="C11" s="53" t="str">
        <f t="shared" si="6"/>
        <v>肉野菜炒め</v>
      </c>
      <c r="D11" s="53" t="str">
        <f>元データ★ここを上書き!E48</f>
        <v>アジフライ</v>
      </c>
      <c r="E11" s="53" t="s">
        <v>442</v>
      </c>
      <c r="F11" s="47" t="s">
        <v>829</v>
      </c>
      <c r="G11" s="54">
        <f>元データ★ここを上書き!CO50</f>
        <v>709</v>
      </c>
      <c r="H11" s="55">
        <f>元データ★ここを上書き!CP50</f>
        <v>32.100000000000009</v>
      </c>
      <c r="I11" s="55">
        <f>元データ★ここを上書き!CQ50</f>
        <v>21.799999999999997</v>
      </c>
      <c r="J11" s="55">
        <f>元データ★ここを上書き!CR50</f>
        <v>98</v>
      </c>
      <c r="K11" s="55">
        <f>元データ★ここを上書き!CS50</f>
        <v>3.3</v>
      </c>
      <c r="L11" s="54">
        <f>元データ★ここを上書き!CT50</f>
        <v>286</v>
      </c>
      <c r="M11" s="55">
        <f>元データ★ここを上書き!CU50</f>
        <v>18.110014104372361</v>
      </c>
      <c r="N11" s="55">
        <f>元データ★ここを上書き!CV50</f>
        <v>27.672778561354015</v>
      </c>
      <c r="O11" s="55">
        <f>元データ★ここを上書き!CW50</f>
        <v>55.289139633286325</v>
      </c>
      <c r="P11" s="93" t="str">
        <f t="shared" si="2"/>
        <v>○</v>
      </c>
      <c r="Q11" s="93" t="str">
        <f t="shared" si="0"/>
        <v>○</v>
      </c>
      <c r="R11" s="93" t="str">
        <f t="shared" si="3"/>
        <v>○</v>
      </c>
      <c r="S11" s="93" t="str">
        <f t="shared" si="4"/>
        <v>○</v>
      </c>
      <c r="T11" s="93" t="str">
        <f t="shared" si="1"/>
        <v>○</v>
      </c>
      <c r="U11" s="93" t="str">
        <f t="shared" si="5"/>
        <v>○</v>
      </c>
    </row>
    <row r="12" spans="1:21" ht="19.2" x14ac:dyDescent="0.5">
      <c r="A12" s="52">
        <v>11</v>
      </c>
      <c r="B12" s="53" t="str">
        <f>元データ★ここを上書き!E51</f>
        <v>豚肉の味噌炒め</v>
      </c>
      <c r="C12" s="53" t="str">
        <f t="shared" si="6"/>
        <v>豚肉の味噌炒め</v>
      </c>
      <c r="D12" s="53" t="str">
        <f>元データ★ここを上書き!E52</f>
        <v>大根と厚揚げのそぼろあん</v>
      </c>
      <c r="E12" s="53" t="s">
        <v>442</v>
      </c>
      <c r="F12" s="47" t="s">
        <v>829</v>
      </c>
      <c r="G12" s="54">
        <f>元データ★ここを上書き!CO56</f>
        <v>767</v>
      </c>
      <c r="H12" s="55">
        <f>元データ★ここを上書き!CP56</f>
        <v>34.300000000000004</v>
      </c>
      <c r="I12" s="55">
        <f>元データ★ここを上書き!CQ56</f>
        <v>24.8</v>
      </c>
      <c r="J12" s="55">
        <f>元データ★ここを上書き!CR56</f>
        <v>99.9</v>
      </c>
      <c r="K12" s="55">
        <f>元データ★ここを上書き!CS56</f>
        <v>3.4000000000000004</v>
      </c>
      <c r="L12" s="54">
        <f>元データ★ここを上書き!CT56</f>
        <v>150.5</v>
      </c>
      <c r="M12" s="55">
        <f>元データ★ここを上書き!CU56</f>
        <v>17.887874837027383</v>
      </c>
      <c r="N12" s="55">
        <f>元データ★ここを上書き!CV56</f>
        <v>29.100391134289445</v>
      </c>
      <c r="O12" s="55">
        <f>元データ★ここを上書き!CW56</f>
        <v>52.099087353324649</v>
      </c>
      <c r="P12" s="93" t="str">
        <f t="shared" si="2"/>
        <v>○</v>
      </c>
      <c r="Q12" s="93" t="str">
        <f t="shared" si="0"/>
        <v>○</v>
      </c>
      <c r="R12" s="93" t="str">
        <f t="shared" si="3"/>
        <v>○</v>
      </c>
      <c r="S12" s="93" t="str">
        <f t="shared" si="4"/>
        <v>○</v>
      </c>
      <c r="T12" s="93" t="str">
        <f t="shared" si="1"/>
        <v>○</v>
      </c>
      <c r="U12" s="93" t="str">
        <f t="shared" si="5"/>
        <v>○</v>
      </c>
    </row>
    <row r="13" spans="1:21" ht="19.2" x14ac:dyDescent="0.5">
      <c r="A13" s="52">
        <v>12</v>
      </c>
      <c r="B13" s="53" t="str">
        <f>元データ★ここを上書き!E57</f>
        <v>茄子味噌炒め</v>
      </c>
      <c r="C13" s="53" t="str">
        <f t="shared" si="6"/>
        <v>茄子味噌炒め</v>
      </c>
      <c r="D13" s="53" t="str">
        <f>元データ★ここを上書き!E58</f>
        <v>里芋とちくわの煮物</v>
      </c>
      <c r="E13" s="53" t="s">
        <v>442</v>
      </c>
      <c r="F13" s="47" t="s">
        <v>829</v>
      </c>
      <c r="G13" s="54">
        <f>元データ★ここを上書き!CO61</f>
        <v>722</v>
      </c>
      <c r="H13" s="55">
        <f>元データ★ここを上書き!CP61</f>
        <v>23.6</v>
      </c>
      <c r="I13" s="55">
        <f>元データ★ここを上書き!CQ61</f>
        <v>23.7</v>
      </c>
      <c r="J13" s="55">
        <f>元データ★ここを上書き!CR61</f>
        <v>101.89999999999999</v>
      </c>
      <c r="K13" s="55">
        <f>元データ★ここを上書き!CS61</f>
        <v>3.2</v>
      </c>
      <c r="L13" s="54">
        <f>元データ★ここを上書き!CT61</f>
        <v>191</v>
      </c>
      <c r="M13" s="55">
        <f>元データ★ここを上書き!CU61</f>
        <v>13.074792243767314</v>
      </c>
      <c r="N13" s="55">
        <f>元データ★ここを上書き!CV61</f>
        <v>29.54293628808864</v>
      </c>
      <c r="O13" s="55">
        <f>元データ★ここを上書き!CW61</f>
        <v>56.454293628808863</v>
      </c>
      <c r="P13" s="93" t="str">
        <f t="shared" si="2"/>
        <v>○</v>
      </c>
      <c r="Q13" s="93" t="str">
        <f t="shared" si="0"/>
        <v>○</v>
      </c>
      <c r="R13" s="93" t="str">
        <f t="shared" si="3"/>
        <v>○</v>
      </c>
      <c r="S13" s="93" t="str">
        <f t="shared" si="4"/>
        <v>○</v>
      </c>
      <c r="T13" s="93" t="str">
        <f t="shared" si="1"/>
        <v>○</v>
      </c>
      <c r="U13" s="93" t="str">
        <f t="shared" si="5"/>
        <v>○</v>
      </c>
    </row>
    <row r="14" spans="1:21" ht="19.2" x14ac:dyDescent="0.5">
      <c r="A14" s="52">
        <v>13</v>
      </c>
      <c r="B14" s="53" t="str">
        <f>元データ★ここを上書き!E62</f>
        <v>回鍋肉(ホイコーロー)</v>
      </c>
      <c r="C14" s="53" t="str">
        <f t="shared" si="6"/>
        <v>回鍋肉(ホイコーロー)</v>
      </c>
      <c r="D14" s="53" t="str">
        <f>元データ★ここを上書き!E63</f>
        <v>ほうれん草とちくわのごま和え</v>
      </c>
      <c r="E14" s="53" t="s">
        <v>442</v>
      </c>
      <c r="F14" s="47" t="s">
        <v>829</v>
      </c>
      <c r="G14" s="54">
        <f>元データ★ここを上書き!CO65</f>
        <v>690</v>
      </c>
      <c r="H14" s="55">
        <f>元データ★ここを上書き!CP65</f>
        <v>27.400000000000002</v>
      </c>
      <c r="I14" s="55">
        <f>元データ★ここを上書き!CQ65</f>
        <v>22.399999999999995</v>
      </c>
      <c r="J14" s="55">
        <f>元データ★ここを上書き!CR65</f>
        <v>95.199999999999989</v>
      </c>
      <c r="K14" s="55">
        <f>元データ★ここを上書き!CS65</f>
        <v>3.3</v>
      </c>
      <c r="L14" s="54">
        <f>元データ★ここを上書き!CT65</f>
        <v>220</v>
      </c>
      <c r="M14" s="55">
        <f>元データ★ここを上書き!CU65</f>
        <v>15.884057971014496</v>
      </c>
      <c r="N14" s="55">
        <f>元データ★ここを上書き!CV65</f>
        <v>29.217391304347824</v>
      </c>
      <c r="O14" s="55">
        <f>元データ★ここを上書き!CW65</f>
        <v>55.188405797101446</v>
      </c>
      <c r="P14" s="93" t="str">
        <f t="shared" si="2"/>
        <v>○</v>
      </c>
      <c r="Q14" s="93" t="str">
        <f t="shared" si="0"/>
        <v>○</v>
      </c>
      <c r="R14" s="93" t="str">
        <f t="shared" si="3"/>
        <v>○</v>
      </c>
      <c r="S14" s="93" t="str">
        <f t="shared" si="4"/>
        <v>○</v>
      </c>
      <c r="T14" s="93" t="str">
        <f t="shared" si="1"/>
        <v>○</v>
      </c>
      <c r="U14" s="93" t="str">
        <f t="shared" si="5"/>
        <v>○</v>
      </c>
    </row>
    <row r="15" spans="1:21" ht="19.2" x14ac:dyDescent="0.5">
      <c r="A15" s="52">
        <v>14</v>
      </c>
      <c r="B15" s="53" t="str">
        <f>元データ★ここを上書き!E66</f>
        <v>豚肉の細切り炒めしゅうまい添え</v>
      </c>
      <c r="C15" s="53" t="str">
        <f t="shared" si="6"/>
        <v>豚肉の細切り炒めしゅうまい添え</v>
      </c>
      <c r="D15" s="53" t="str">
        <f>元データ★ここを上書き!E67</f>
        <v>揚げ里芋のごまだれがけ</v>
      </c>
      <c r="E15" s="53" t="s">
        <v>552</v>
      </c>
      <c r="F15" s="47" t="s">
        <v>829</v>
      </c>
      <c r="G15" s="54">
        <f>元データ★ここを上書き!CO70</f>
        <v>714</v>
      </c>
      <c r="H15" s="55">
        <f>元データ★ここを上書き!CP70</f>
        <v>32.500000000000007</v>
      </c>
      <c r="I15" s="55">
        <f>元データ★ここを上書き!CQ70</f>
        <v>19</v>
      </c>
      <c r="J15" s="55">
        <f>元データ★ここを上書き!CR70</f>
        <v>102.8</v>
      </c>
      <c r="K15" s="55">
        <f>元データ★ここを上書き!CS70</f>
        <v>3.3999999999999995</v>
      </c>
      <c r="L15" s="54">
        <f>元データ★ここを上書き!CT70</f>
        <v>141.5</v>
      </c>
      <c r="M15" s="55">
        <f>元データ★ここを上書き!CU70</f>
        <v>18.207282913165272</v>
      </c>
      <c r="N15" s="55">
        <f>元データ★ここを上書き!CV70</f>
        <v>23.949579831932773</v>
      </c>
      <c r="O15" s="55">
        <f>元データ★ここを上書き!CW70</f>
        <v>57.591036414565821</v>
      </c>
      <c r="P15" s="93" t="str">
        <f t="shared" si="2"/>
        <v>○</v>
      </c>
      <c r="Q15" s="93" t="str">
        <f t="shared" si="0"/>
        <v>○</v>
      </c>
      <c r="R15" s="93" t="str">
        <f t="shared" si="3"/>
        <v>○</v>
      </c>
      <c r="S15" s="93" t="str">
        <f t="shared" si="4"/>
        <v>○</v>
      </c>
      <c r="T15" s="93" t="str">
        <f t="shared" si="1"/>
        <v>○</v>
      </c>
      <c r="U15" s="93" t="str">
        <f t="shared" si="5"/>
        <v>○</v>
      </c>
    </row>
    <row r="16" spans="1:21" ht="19.2" x14ac:dyDescent="0.5">
      <c r="A16" s="52">
        <v>15</v>
      </c>
      <c r="B16" s="53" t="str">
        <f>元データ★ここを上書き!E71</f>
        <v>カラフル豚焼肉</v>
      </c>
      <c r="C16" s="53" t="str">
        <f t="shared" si="6"/>
        <v>カラフル豚焼肉</v>
      </c>
      <c r="D16" s="53" t="str">
        <f>元データ★ここを上書き!E72</f>
        <v>ザーサイの冷奴</v>
      </c>
      <c r="E16" s="53" t="s">
        <v>442</v>
      </c>
      <c r="F16" s="47" t="s">
        <v>829</v>
      </c>
      <c r="G16" s="54">
        <f>元データ★ここを上書き!CO76</f>
        <v>683</v>
      </c>
      <c r="H16" s="55">
        <f>元データ★ここを上書き!CP76</f>
        <v>28.3</v>
      </c>
      <c r="I16" s="55">
        <f>元データ★ここを上書き!CQ76</f>
        <v>21.899999999999995</v>
      </c>
      <c r="J16" s="55">
        <f>元データ★ここを上書き!CR76</f>
        <v>91.7</v>
      </c>
      <c r="K16" s="55">
        <f>元データ★ここを上書き!CS76</f>
        <v>3.4000000000000004</v>
      </c>
      <c r="L16" s="54">
        <f>元データ★ここを上書き!CT76</f>
        <v>160</v>
      </c>
      <c r="M16" s="55">
        <f>元データ★ここを上書き!CU76</f>
        <v>16.573938506588583</v>
      </c>
      <c r="N16" s="55">
        <f>元データ★ここを上書き!CV76</f>
        <v>28.857979502196191</v>
      </c>
      <c r="O16" s="55">
        <f>元データ★ここを上書き!CW76</f>
        <v>53.704245973645683</v>
      </c>
      <c r="P16" s="93" t="str">
        <f t="shared" si="2"/>
        <v>○</v>
      </c>
      <c r="Q16" s="93" t="str">
        <f t="shared" si="0"/>
        <v>○</v>
      </c>
      <c r="R16" s="93" t="str">
        <f t="shared" si="3"/>
        <v>○</v>
      </c>
      <c r="S16" s="93" t="str">
        <f t="shared" si="4"/>
        <v>○</v>
      </c>
      <c r="T16" s="93" t="str">
        <f t="shared" si="1"/>
        <v>○</v>
      </c>
      <c r="U16" s="93" t="str">
        <f t="shared" si="5"/>
        <v>○</v>
      </c>
    </row>
    <row r="17" spans="1:21" ht="19.2" x14ac:dyDescent="0.5">
      <c r="A17" s="52">
        <v>16</v>
      </c>
      <c r="B17" s="53" t="str">
        <f>元データ★ここを上書き!E77</f>
        <v>ピリ辛豚焼肉</v>
      </c>
      <c r="C17" s="53" t="str">
        <f t="shared" si="6"/>
        <v>ピリ辛豚焼肉</v>
      </c>
      <c r="D17" s="53" t="str">
        <f>元データ★ここを上書き!E78</f>
        <v>かぼちゃのごま煮</v>
      </c>
      <c r="E17" s="53" t="s">
        <v>442</v>
      </c>
      <c r="F17" s="47" t="s">
        <v>829</v>
      </c>
      <c r="G17" s="54">
        <f>元データ★ここを上書き!CO83</f>
        <v>741</v>
      </c>
      <c r="H17" s="55">
        <f>元データ★ここを上書き!CP83</f>
        <v>30.400000000000002</v>
      </c>
      <c r="I17" s="55">
        <f>元データ★ここを上書き!CQ83</f>
        <v>22.700000000000003</v>
      </c>
      <c r="J17" s="55">
        <f>元データ★ここを上書き!CR83</f>
        <v>103.89999999999999</v>
      </c>
      <c r="K17" s="55">
        <f>元データ★ここを上書き!CS83</f>
        <v>3.4000000000000004</v>
      </c>
      <c r="L17" s="54">
        <f>元データ★ここを上書き!CT83</f>
        <v>200</v>
      </c>
      <c r="M17" s="55">
        <f>元データ★ここを上書き!CU83</f>
        <v>16.410256410256409</v>
      </c>
      <c r="N17" s="55">
        <f>元データ★ここを上書き!CV83</f>
        <v>27.570850202429153</v>
      </c>
      <c r="O17" s="55">
        <f>元データ★ここを上書き!CW83</f>
        <v>56.086369770580291</v>
      </c>
      <c r="P17" s="93" t="str">
        <f t="shared" si="2"/>
        <v>○</v>
      </c>
      <c r="Q17" s="93" t="str">
        <f t="shared" si="0"/>
        <v>○</v>
      </c>
      <c r="R17" s="93" t="str">
        <f t="shared" si="3"/>
        <v>○</v>
      </c>
      <c r="S17" s="93" t="str">
        <f t="shared" si="4"/>
        <v>○</v>
      </c>
      <c r="T17" s="93" t="str">
        <f t="shared" si="1"/>
        <v>○</v>
      </c>
      <c r="U17" s="93" t="str">
        <f t="shared" si="5"/>
        <v>○</v>
      </c>
    </row>
    <row r="18" spans="1:21" ht="19.2" x14ac:dyDescent="0.5">
      <c r="A18" s="52">
        <v>17</v>
      </c>
      <c r="B18" s="53" t="str">
        <f>元データ★ここを上書き!E84</f>
        <v>豚肉のポン酢炒め</v>
      </c>
      <c r="C18" s="53" t="str">
        <f t="shared" si="6"/>
        <v>豚肉のポン酢炒め</v>
      </c>
      <c r="D18" s="53" t="str">
        <f>元データ★ここを上書き!E85</f>
        <v>ほうれん草ともやしのお浸し</v>
      </c>
      <c r="E18" s="53" t="s">
        <v>442</v>
      </c>
      <c r="F18" s="47" t="s">
        <v>829</v>
      </c>
      <c r="G18" s="54">
        <f>元データ★ここを上書き!CO89</f>
        <v>681</v>
      </c>
      <c r="H18" s="55">
        <f>元データ★ここを上書き!CP89</f>
        <v>30.8</v>
      </c>
      <c r="I18" s="55">
        <f>元データ★ここを上書き!CQ89</f>
        <v>21.3</v>
      </c>
      <c r="J18" s="55">
        <f>元データ★ここを上書き!CR89</f>
        <v>90</v>
      </c>
      <c r="K18" s="55">
        <f>元データ★ここを上書き!CS89</f>
        <v>3.0999999999999996</v>
      </c>
      <c r="L18" s="54">
        <f>元データ★ここを上書き!CT89</f>
        <v>142</v>
      </c>
      <c r="M18" s="55">
        <f>元データ★ここを上書き!CU89</f>
        <v>18.091042584434653</v>
      </c>
      <c r="N18" s="55">
        <f>元データ★ここを上書き!CV89</f>
        <v>28.149779735682824</v>
      </c>
      <c r="O18" s="55">
        <f>元データ★ここを上書き!CW89</f>
        <v>52.863436123348016</v>
      </c>
      <c r="P18" s="93" t="str">
        <f t="shared" si="2"/>
        <v>○</v>
      </c>
      <c r="Q18" s="93" t="str">
        <f t="shared" si="0"/>
        <v>○</v>
      </c>
      <c r="R18" s="93" t="str">
        <f t="shared" si="3"/>
        <v>○</v>
      </c>
      <c r="S18" s="93" t="str">
        <f t="shared" si="4"/>
        <v>○</v>
      </c>
      <c r="T18" s="93" t="str">
        <f t="shared" si="1"/>
        <v>○</v>
      </c>
      <c r="U18" s="93" t="str">
        <f t="shared" si="5"/>
        <v>○</v>
      </c>
    </row>
    <row r="19" spans="1:21" ht="19.2" x14ac:dyDescent="0.5">
      <c r="A19" s="52">
        <v>18</v>
      </c>
      <c r="B19" s="53" t="str">
        <f>元データ★ここを上書き!E90</f>
        <v>豚肉のバーベキューソース</v>
      </c>
      <c r="C19" s="53" t="str">
        <f t="shared" si="6"/>
        <v>豚肉のバーベキューソース</v>
      </c>
      <c r="D19" s="53" t="str">
        <f>元データ★ここを上書き!E91</f>
        <v>明太マヨポテト</v>
      </c>
      <c r="E19" s="53" t="s">
        <v>442</v>
      </c>
      <c r="F19" s="47" t="s">
        <v>829</v>
      </c>
      <c r="G19" s="54">
        <f>元データ★ここを上書き!CO94</f>
        <v>744</v>
      </c>
      <c r="H19" s="55">
        <f>元データ★ここを上書き!CP94</f>
        <v>27.700000000000003</v>
      </c>
      <c r="I19" s="55">
        <f>元データ★ここを上書き!CQ94</f>
        <v>24.4</v>
      </c>
      <c r="J19" s="55">
        <f>元データ★ここを上書き!CR94</f>
        <v>101.1</v>
      </c>
      <c r="K19" s="55">
        <f>元データ★ここを上書き!CS94</f>
        <v>2.8000000000000007</v>
      </c>
      <c r="L19" s="54">
        <f>元データ★ここを上書き!CT94</f>
        <v>157</v>
      </c>
      <c r="M19" s="55">
        <f>元データ★ここを上書き!CU94</f>
        <v>14.892473118279574</v>
      </c>
      <c r="N19" s="55">
        <f>元データ★ここを上書き!CV94</f>
        <v>29.516129032258064</v>
      </c>
      <c r="O19" s="55">
        <f>元データ★ここを上書き!CW94</f>
        <v>54.354838709677409</v>
      </c>
      <c r="P19" s="93" t="str">
        <f t="shared" si="2"/>
        <v>○</v>
      </c>
      <c r="Q19" s="93" t="str">
        <f t="shared" si="0"/>
        <v>○</v>
      </c>
      <c r="R19" s="93" t="str">
        <f t="shared" si="3"/>
        <v>○</v>
      </c>
      <c r="S19" s="93" t="str">
        <f t="shared" si="4"/>
        <v>○</v>
      </c>
      <c r="T19" s="93" t="str">
        <f t="shared" si="1"/>
        <v>○</v>
      </c>
      <c r="U19" s="93" t="str">
        <f t="shared" si="5"/>
        <v>○</v>
      </c>
    </row>
    <row r="20" spans="1:21" ht="19.2" x14ac:dyDescent="0.5">
      <c r="A20" s="52">
        <v>19</v>
      </c>
      <c r="B20" s="53" t="str">
        <f>元データ★ここを上書き!E95</f>
        <v>ガリバタポーク</v>
      </c>
      <c r="C20" s="53" t="str">
        <f t="shared" si="6"/>
        <v>ガリバタポーク</v>
      </c>
      <c r="D20" s="53" t="str">
        <f>元データ★ここを上書き!E96</f>
        <v>じゃが芋とｳｲﾝﾅｰのｺﾝｿﾒ煮</v>
      </c>
      <c r="E20" s="53" t="s">
        <v>442</v>
      </c>
      <c r="F20" s="47" t="s">
        <v>829</v>
      </c>
      <c r="G20" s="54">
        <f>元データ★ここを上書き!CO98</f>
        <v>725</v>
      </c>
      <c r="H20" s="55">
        <f>元データ★ここを上書き!CP98</f>
        <v>29.8</v>
      </c>
      <c r="I20" s="55">
        <f>元データ★ここを上書き!CQ98</f>
        <v>23.2</v>
      </c>
      <c r="J20" s="55">
        <f>元データ★ここを上書き!CR98</f>
        <v>96.1</v>
      </c>
      <c r="K20" s="55">
        <f>元データ★ここを上書き!CS98</f>
        <v>3.2</v>
      </c>
      <c r="L20" s="54">
        <f>元データ★ここを上書き!CT98</f>
        <v>145.1</v>
      </c>
      <c r="M20" s="55">
        <f>元データ★ここを上書き!CU98</f>
        <v>16.441379310344828</v>
      </c>
      <c r="N20" s="55">
        <f>元データ★ここを上書き!CV98</f>
        <v>28.799999999999997</v>
      </c>
      <c r="O20" s="55">
        <f>元データ★ここを上書き!CW98</f>
        <v>53.020689655172418</v>
      </c>
      <c r="P20" s="93" t="str">
        <f t="shared" si="2"/>
        <v>○</v>
      </c>
      <c r="Q20" s="93" t="str">
        <f t="shared" si="0"/>
        <v>○</v>
      </c>
      <c r="R20" s="93" t="str">
        <f t="shared" si="3"/>
        <v>○</v>
      </c>
      <c r="S20" s="93" t="str">
        <f t="shared" si="4"/>
        <v>○</v>
      </c>
      <c r="T20" s="93" t="str">
        <f t="shared" si="1"/>
        <v>○</v>
      </c>
      <c r="U20" s="93" t="str">
        <f t="shared" si="5"/>
        <v>○</v>
      </c>
    </row>
    <row r="21" spans="1:21" ht="19.2" x14ac:dyDescent="0.5">
      <c r="A21" s="52">
        <v>20</v>
      </c>
      <c r="B21" s="53" t="str">
        <f>元データ★ここを上書き!E99</f>
        <v>豚キムチ</v>
      </c>
      <c r="C21" s="53" t="str">
        <f t="shared" si="6"/>
        <v>豚キムチ</v>
      </c>
      <c r="D21" s="53" t="str">
        <f>元データ★ここを上書き!E100</f>
        <v>なすの和え物</v>
      </c>
      <c r="E21" s="53" t="s">
        <v>442</v>
      </c>
      <c r="F21" s="47" t="s">
        <v>829</v>
      </c>
      <c r="G21" s="54">
        <f>元データ★ここを上書き!CO104</f>
        <v>699</v>
      </c>
      <c r="H21" s="55">
        <f>元データ★ここを上書き!CP104</f>
        <v>27.4</v>
      </c>
      <c r="I21" s="55">
        <f>元データ★ここを上書き!CQ104</f>
        <v>21.999999999999996</v>
      </c>
      <c r="J21" s="55">
        <f>元データ★ここを上書き!CR104</f>
        <v>94.399999999999991</v>
      </c>
      <c r="K21" s="55">
        <f>元データ★ここを上書き!CS104</f>
        <v>3.3</v>
      </c>
      <c r="L21" s="54">
        <f>元データ★ここを上書き!CT104</f>
        <v>154</v>
      </c>
      <c r="M21" s="55">
        <f>元データ★ここを上書き!CU104</f>
        <v>15.679542203147353</v>
      </c>
      <c r="N21" s="55">
        <f>元データ★ここを上書き!CV104</f>
        <v>28.326180257510725</v>
      </c>
      <c r="O21" s="55">
        <f>元データ★ここを上書き!CW104</f>
        <v>54.020028612303285</v>
      </c>
      <c r="P21" s="93" t="str">
        <f t="shared" si="2"/>
        <v>○</v>
      </c>
      <c r="Q21" s="93" t="str">
        <f t="shared" si="0"/>
        <v>○</v>
      </c>
      <c r="R21" s="93" t="str">
        <f t="shared" si="3"/>
        <v>○</v>
      </c>
      <c r="S21" s="93" t="str">
        <f t="shared" si="4"/>
        <v>○</v>
      </c>
      <c r="T21" s="93" t="str">
        <f t="shared" si="1"/>
        <v>○</v>
      </c>
      <c r="U21" s="93" t="str">
        <f t="shared" si="5"/>
        <v>○</v>
      </c>
    </row>
    <row r="22" spans="1:21" ht="19.2" x14ac:dyDescent="0.5">
      <c r="A22" s="52">
        <v>21</v>
      </c>
      <c r="B22" s="53" t="str">
        <f>元データ★ここを上書き!E105</f>
        <v>レバニラ炒め</v>
      </c>
      <c r="C22" s="53" t="str">
        <f t="shared" si="6"/>
        <v>レバニラ炒め</v>
      </c>
      <c r="D22" s="53" t="str">
        <f>元データ★ここを上書き!E106</f>
        <v>焼売</v>
      </c>
      <c r="E22" s="53" t="s">
        <v>442</v>
      </c>
      <c r="F22" s="47" t="s">
        <v>829</v>
      </c>
      <c r="G22" s="54">
        <f>元データ★ここを上書き!CO108</f>
        <v>707</v>
      </c>
      <c r="H22" s="55">
        <f>元データ★ここを上書き!CP108</f>
        <v>33.000000000000007</v>
      </c>
      <c r="I22" s="55">
        <f>元データ★ここを上書き!CQ108</f>
        <v>18.099999999999994</v>
      </c>
      <c r="J22" s="55">
        <f>元データ★ここを上書き!CR108</f>
        <v>103.60000000000001</v>
      </c>
      <c r="K22" s="55">
        <f>元データ★ここを上書き!CS108</f>
        <v>3.4000000000000004</v>
      </c>
      <c r="L22" s="54">
        <f>元データ★ここを上書き!CT108</f>
        <v>198</v>
      </c>
      <c r="M22" s="55">
        <f>元データ★ここを上書き!CU108</f>
        <v>18.670438472418674</v>
      </c>
      <c r="N22" s="55">
        <f>元データ★ここを上書き!CV108</f>
        <v>23.041018387553034</v>
      </c>
      <c r="O22" s="55">
        <f>元データ★ここを上書き!CW108</f>
        <v>58.613861386138623</v>
      </c>
      <c r="P22" s="93" t="str">
        <f t="shared" si="2"/>
        <v>○</v>
      </c>
      <c r="Q22" s="93" t="str">
        <f t="shared" si="0"/>
        <v>○</v>
      </c>
      <c r="R22" s="93" t="str">
        <f t="shared" si="3"/>
        <v>○</v>
      </c>
      <c r="S22" s="93" t="str">
        <f t="shared" si="4"/>
        <v>○</v>
      </c>
      <c r="T22" s="93" t="str">
        <f t="shared" si="1"/>
        <v>○</v>
      </c>
      <c r="U22" s="93" t="str">
        <f t="shared" si="5"/>
        <v>○</v>
      </c>
    </row>
    <row r="23" spans="1:21" ht="19.2" x14ac:dyDescent="0.5">
      <c r="A23" s="52">
        <v>22</v>
      </c>
      <c r="B23" s="53" t="str">
        <f>元データ★ここを上書き!E109</f>
        <v>豚肉と野菜のコチジャンソース</v>
      </c>
      <c r="C23" s="53" t="str">
        <f t="shared" si="6"/>
        <v>豚肉と野菜のコチジャンソース</v>
      </c>
      <c r="D23" s="53" t="str">
        <f>元データ★ここを上書き!E110</f>
        <v>れんこんの磯辺揚げ</v>
      </c>
      <c r="E23" s="53" t="s">
        <v>442</v>
      </c>
      <c r="F23" s="47" t="s">
        <v>829</v>
      </c>
      <c r="G23" s="54">
        <f>元データ★ここを上書き!CO112</f>
        <v>728</v>
      </c>
      <c r="H23" s="55">
        <f>元データ★ここを上書き!CP112</f>
        <v>25.300000000000004</v>
      </c>
      <c r="I23" s="55">
        <f>元データ★ここを上書き!CQ112</f>
        <v>22.199999999999996</v>
      </c>
      <c r="J23" s="55">
        <f>元データ★ここを上書き!CR112</f>
        <v>106.1</v>
      </c>
      <c r="K23" s="55">
        <f>元データ★ここを上書き!CS112</f>
        <v>3</v>
      </c>
      <c r="L23" s="54">
        <f>元データ★ここを上書き!CT112</f>
        <v>197.5</v>
      </c>
      <c r="M23" s="55">
        <f>元データ★ここを上書き!CU112</f>
        <v>13.901098901098905</v>
      </c>
      <c r="N23" s="55">
        <f>元データ★ここを上書き!CV112</f>
        <v>27.445054945054935</v>
      </c>
      <c r="O23" s="55">
        <f>元データ★ここを上書き!CW112</f>
        <v>58.296703296703292</v>
      </c>
      <c r="P23" s="93" t="str">
        <f t="shared" si="2"/>
        <v>○</v>
      </c>
      <c r="Q23" s="93" t="str">
        <f t="shared" si="0"/>
        <v>○</v>
      </c>
      <c r="R23" s="93" t="str">
        <f t="shared" si="3"/>
        <v>○</v>
      </c>
      <c r="S23" s="93" t="str">
        <f t="shared" si="4"/>
        <v>○</v>
      </c>
      <c r="T23" s="93" t="str">
        <f t="shared" si="1"/>
        <v>○</v>
      </c>
      <c r="U23" s="93" t="str">
        <f t="shared" si="5"/>
        <v>○</v>
      </c>
    </row>
    <row r="24" spans="1:21" ht="19.2" x14ac:dyDescent="0.5">
      <c r="A24" s="52">
        <v>23</v>
      </c>
      <c r="B24" s="53" t="str">
        <f>元データ★ここを上書き!E113</f>
        <v>豚プルコギチャプチェ</v>
      </c>
      <c r="C24" s="53" t="str">
        <f t="shared" si="6"/>
        <v>豚プルコギチャプチェ</v>
      </c>
      <c r="D24" s="53" t="str">
        <f>元データ★ここを上書き!E114</f>
        <v>青梗菜のザーサイ和え</v>
      </c>
      <c r="E24" s="53" t="s">
        <v>442</v>
      </c>
      <c r="F24" s="47" t="s">
        <v>829</v>
      </c>
      <c r="G24" s="54">
        <f>元データ★ここを上書き!CO116</f>
        <v>739</v>
      </c>
      <c r="H24" s="55">
        <f>元データ★ここを上書き!CP116</f>
        <v>24.7</v>
      </c>
      <c r="I24" s="55">
        <f>元データ★ここを上書き!CQ116</f>
        <v>18.499999999999993</v>
      </c>
      <c r="J24" s="55">
        <f>元データ★ここを上書き!CR116</f>
        <v>117.3</v>
      </c>
      <c r="K24" s="55">
        <f>元データ★ここを上書き!CS116</f>
        <v>3.3</v>
      </c>
      <c r="L24" s="54">
        <f>元データ★ここを上書き!CT116</f>
        <v>141</v>
      </c>
      <c r="M24" s="55">
        <f>元データ★ここを上書き!CU116</f>
        <v>13.369418132611639</v>
      </c>
      <c r="N24" s="55">
        <f>元データ★ここを上書き!CV116</f>
        <v>22.530446549391062</v>
      </c>
      <c r="O24" s="55">
        <f>元データ★ここを上書き!CW116</f>
        <v>63.491204330175911</v>
      </c>
      <c r="P24" s="93" t="str">
        <f t="shared" si="2"/>
        <v>○</v>
      </c>
      <c r="Q24" s="93" t="str">
        <f t="shared" si="0"/>
        <v>○</v>
      </c>
      <c r="R24" s="93" t="str">
        <f t="shared" si="3"/>
        <v>○</v>
      </c>
      <c r="S24" s="93" t="str">
        <f t="shared" si="4"/>
        <v>○</v>
      </c>
      <c r="T24" s="93" t="str">
        <f t="shared" si="1"/>
        <v>○</v>
      </c>
      <c r="U24" s="93" t="str">
        <f t="shared" si="5"/>
        <v>○</v>
      </c>
    </row>
    <row r="25" spans="1:21" ht="19.2" x14ac:dyDescent="0.5">
      <c r="A25" s="52">
        <v>24</v>
      </c>
      <c r="B25" s="53" t="str">
        <f>元データ★ここを上書き!E117</f>
        <v>豚肉と厚揚げの煮物</v>
      </c>
      <c r="C25" s="53" t="str">
        <f t="shared" si="6"/>
        <v>豚肉と厚揚げの煮物</v>
      </c>
      <c r="D25" s="53" t="str">
        <f>元データ★ここを上書き!E118</f>
        <v>ほうれん草とちくわのしらす和え</v>
      </c>
      <c r="E25" s="53" t="s">
        <v>442</v>
      </c>
      <c r="F25" s="47" t="s">
        <v>829</v>
      </c>
      <c r="G25" s="54">
        <f>元データ★ここを上書き!CO120</f>
        <v>695</v>
      </c>
      <c r="H25" s="55">
        <f>元データ★ここを上書き!CP120</f>
        <v>35</v>
      </c>
      <c r="I25" s="55">
        <f>元データ★ここを上書き!CQ120</f>
        <v>21.6</v>
      </c>
      <c r="J25" s="55">
        <f>元データ★ここを上書き!CR120</f>
        <v>91.1</v>
      </c>
      <c r="K25" s="55">
        <f>元データ★ここを上書き!CS120</f>
        <v>2.8</v>
      </c>
      <c r="L25" s="54">
        <f>元データ★ここを上書き!CT120</f>
        <v>180</v>
      </c>
      <c r="M25" s="55">
        <f>元データ★ここを上書き!CU120</f>
        <v>20.14388489208633</v>
      </c>
      <c r="N25" s="55">
        <f>元データ★ここを上書き!CV120</f>
        <v>27.971223021582738</v>
      </c>
      <c r="O25" s="55">
        <f>元データ★ここを上書き!CW120</f>
        <v>52.431654676258987</v>
      </c>
      <c r="P25" s="93" t="str">
        <f t="shared" si="2"/>
        <v>○</v>
      </c>
      <c r="Q25" s="93" t="str">
        <f t="shared" si="0"/>
        <v>○</v>
      </c>
      <c r="R25" s="93" t="str">
        <f t="shared" si="3"/>
        <v>○</v>
      </c>
      <c r="S25" s="93" t="str">
        <f t="shared" si="4"/>
        <v>○</v>
      </c>
      <c r="T25" s="93" t="str">
        <f t="shared" si="1"/>
        <v>○</v>
      </c>
      <c r="U25" s="93" t="str">
        <f t="shared" si="5"/>
        <v>○</v>
      </c>
    </row>
    <row r="26" spans="1:21" ht="19.2" x14ac:dyDescent="0.5">
      <c r="A26" s="52">
        <v>25</v>
      </c>
      <c r="B26" s="53" t="str">
        <f>元データ★ここを上書き!E121</f>
        <v>豚肉のすき焼き煮</v>
      </c>
      <c r="C26" s="53" t="str">
        <f t="shared" si="6"/>
        <v>豚肉のすき焼き煮</v>
      </c>
      <c r="D26" s="53" t="str">
        <f>元データ★ここを上書き!E122</f>
        <v>菜の花の胡麻和え</v>
      </c>
      <c r="E26" s="53" t="s">
        <v>442</v>
      </c>
      <c r="F26" s="47" t="s">
        <v>829</v>
      </c>
      <c r="G26" s="54">
        <f>元データ★ここを上書き!CO124</f>
        <v>677</v>
      </c>
      <c r="H26" s="55">
        <f>元データ★ここを上書き!CP124</f>
        <v>32.200000000000003</v>
      </c>
      <c r="I26" s="55">
        <f>元データ★ここを上書き!CQ124</f>
        <v>19.2</v>
      </c>
      <c r="J26" s="55">
        <f>元データ★ここを上書き!CR124</f>
        <v>94.899999999999991</v>
      </c>
      <c r="K26" s="55">
        <f>元データ★ここを上書き!CS124</f>
        <v>2.5999999999999996</v>
      </c>
      <c r="L26" s="54">
        <f>元データ★ここを上書き!CT124</f>
        <v>187</v>
      </c>
      <c r="M26" s="55">
        <f>元データ★ここを上書き!CU124</f>
        <v>19.025110782865585</v>
      </c>
      <c r="N26" s="55">
        <f>元データ★ここを上書き!CV124</f>
        <v>25.524372230428362</v>
      </c>
      <c r="O26" s="55">
        <f>元データ★ここを上書き!CW124</f>
        <v>56.070901033973406</v>
      </c>
      <c r="P26" s="93" t="str">
        <f t="shared" si="2"/>
        <v>○</v>
      </c>
      <c r="Q26" s="93" t="str">
        <f t="shared" si="0"/>
        <v>○</v>
      </c>
      <c r="R26" s="93" t="str">
        <f t="shared" si="3"/>
        <v>○</v>
      </c>
      <c r="S26" s="93" t="str">
        <f t="shared" si="4"/>
        <v>○</v>
      </c>
      <c r="T26" s="93" t="str">
        <f t="shared" si="1"/>
        <v>○</v>
      </c>
      <c r="U26" s="93" t="str">
        <f t="shared" si="5"/>
        <v>○</v>
      </c>
    </row>
    <row r="27" spans="1:21" ht="19.2" x14ac:dyDescent="0.5">
      <c r="A27" s="52">
        <v>26</v>
      </c>
      <c r="B27" s="53" t="str">
        <f>元データ★ここを上書き!E125</f>
        <v>豚肉の旨辛煮</v>
      </c>
      <c r="C27" s="53" t="str">
        <f t="shared" si="6"/>
        <v>豚肉の旨辛煮</v>
      </c>
      <c r="D27" s="53" t="str">
        <f>元データ★ここを上書き!E126</f>
        <v>南瓜のマヨネーズ焼き</v>
      </c>
      <c r="E27" s="53" t="s">
        <v>442</v>
      </c>
      <c r="F27" s="47" t="s">
        <v>829</v>
      </c>
      <c r="G27" s="54">
        <f>元データ★ここを上書き!CO128</f>
        <v>698</v>
      </c>
      <c r="H27" s="55">
        <f>元データ★ここを上書き!CP128</f>
        <v>25.2</v>
      </c>
      <c r="I27" s="55">
        <f>元データ★ここを上書き!CQ128</f>
        <v>19.799999999999997</v>
      </c>
      <c r="J27" s="55">
        <f>元データ★ここを上書き!CR128</f>
        <v>107.3</v>
      </c>
      <c r="K27" s="55">
        <f>元データ★ここを上書き!CS128</f>
        <v>3.4000000000000004</v>
      </c>
      <c r="L27" s="54">
        <f>元データ★ここを上書き!CT128</f>
        <v>271</v>
      </c>
      <c r="M27" s="55">
        <f>元データ★ここを上書き!CU128</f>
        <v>14.441260744985673</v>
      </c>
      <c r="N27" s="55">
        <f>元データ★ここを上書き!CV128</f>
        <v>25.530085959885383</v>
      </c>
      <c r="O27" s="55">
        <f>元データ★ここを上書き!CW128</f>
        <v>61.489971346704877</v>
      </c>
      <c r="P27" s="93" t="str">
        <f t="shared" si="2"/>
        <v>○</v>
      </c>
      <c r="Q27" s="93" t="str">
        <f t="shared" si="0"/>
        <v>○</v>
      </c>
      <c r="R27" s="93" t="str">
        <f t="shared" si="3"/>
        <v>○</v>
      </c>
      <c r="S27" s="93" t="str">
        <f t="shared" si="4"/>
        <v>○</v>
      </c>
      <c r="T27" s="93" t="str">
        <f t="shared" si="1"/>
        <v>○</v>
      </c>
      <c r="U27" s="93" t="str">
        <f t="shared" si="5"/>
        <v>○</v>
      </c>
    </row>
    <row r="28" spans="1:21" ht="19.2" x14ac:dyDescent="0.5">
      <c r="A28" s="52">
        <v>27</v>
      </c>
      <c r="B28" s="53" t="str">
        <f>元データ★ここを上書き!E129</f>
        <v>豚肉とごぼうの卵とじ</v>
      </c>
      <c r="C28" s="53" t="str">
        <f t="shared" si="6"/>
        <v>豚肉とごぼうの卵とじ</v>
      </c>
      <c r="D28" s="53" t="str">
        <f>元データ★ここを上書き!E130</f>
        <v>里芋田楽</v>
      </c>
      <c r="E28" s="53" t="s">
        <v>442</v>
      </c>
      <c r="F28" s="47" t="s">
        <v>829</v>
      </c>
      <c r="G28" s="54">
        <f>元データ★ここを上書き!CO132</f>
        <v>706</v>
      </c>
      <c r="H28" s="55">
        <f>元データ★ここを上書き!CP132</f>
        <v>28</v>
      </c>
      <c r="I28" s="55">
        <f>元データ★ここを上書き!CQ132</f>
        <v>18.5</v>
      </c>
      <c r="J28" s="55">
        <f>元データ★ここを上書き!CR132</f>
        <v>105.1</v>
      </c>
      <c r="K28" s="55">
        <f>元データ★ここを上書き!CS132</f>
        <v>3.4000000000000004</v>
      </c>
      <c r="L28" s="54">
        <f>元データ★ここを上書き!CT132</f>
        <v>140</v>
      </c>
      <c r="M28" s="55">
        <f>元データ★ここを上書き!CU132</f>
        <v>15.864022662889518</v>
      </c>
      <c r="N28" s="55">
        <f>元データ★ここを上書き!CV132</f>
        <v>23.583569405099151</v>
      </c>
      <c r="O28" s="55">
        <f>元データ★ここを上書き!CW132</f>
        <v>59.546742209631716</v>
      </c>
      <c r="P28" s="93" t="str">
        <f t="shared" si="2"/>
        <v>○</v>
      </c>
      <c r="Q28" s="93" t="str">
        <f t="shared" si="0"/>
        <v>○</v>
      </c>
      <c r="R28" s="93" t="str">
        <f t="shared" si="3"/>
        <v>○</v>
      </c>
      <c r="S28" s="93" t="str">
        <f t="shared" si="4"/>
        <v>○</v>
      </c>
      <c r="T28" s="93" t="str">
        <f t="shared" si="1"/>
        <v>○</v>
      </c>
      <c r="U28" s="93" t="str">
        <f t="shared" si="5"/>
        <v>○</v>
      </c>
    </row>
    <row r="29" spans="1:21" ht="19.2" x14ac:dyDescent="0.5">
      <c r="A29" s="52">
        <v>28</v>
      </c>
      <c r="B29" s="53" t="str">
        <f>元データ★ここを上書き!E133</f>
        <v>茹で豚のバンバンジーソース</v>
      </c>
      <c r="C29" s="53" t="str">
        <f t="shared" si="6"/>
        <v>茹で豚のバンバンジーソース</v>
      </c>
      <c r="D29" s="53" t="str">
        <f>元データ★ここを上書き!E134</f>
        <v>大学芋</v>
      </c>
      <c r="E29" s="53" t="s">
        <v>442</v>
      </c>
      <c r="F29" s="47" t="s">
        <v>829</v>
      </c>
      <c r="G29" s="54">
        <f>元データ★ここを上書き!CO136</f>
        <v>690</v>
      </c>
      <c r="H29" s="55">
        <f>元データ★ここを上書き!CP136</f>
        <v>29.500000000000004</v>
      </c>
      <c r="I29" s="55">
        <f>元データ★ここを上書き!CQ136</f>
        <v>15</v>
      </c>
      <c r="J29" s="55">
        <f>元データ★ここを上書き!CR136</f>
        <v>111.6</v>
      </c>
      <c r="K29" s="55">
        <f>元データ★ここを上書き!CS136</f>
        <v>3.4000000000000004</v>
      </c>
      <c r="L29" s="54">
        <f>元データ★ここを上書き!CT136</f>
        <v>147</v>
      </c>
      <c r="M29" s="55">
        <f>元データ★ここを上書き!CU136</f>
        <v>17.10144927536232</v>
      </c>
      <c r="N29" s="55">
        <f>元データ★ここを上書き!CV136</f>
        <v>19.565217391304348</v>
      </c>
      <c r="O29" s="55">
        <f>元データ★ここを上書き!CW136</f>
        <v>64.695652173913047</v>
      </c>
      <c r="P29" s="93" t="str">
        <f t="shared" si="2"/>
        <v>○</v>
      </c>
      <c r="Q29" s="93" t="str">
        <f t="shared" si="0"/>
        <v>○</v>
      </c>
      <c r="R29" s="93" t="str">
        <f t="shared" si="3"/>
        <v>○</v>
      </c>
      <c r="S29" s="93" t="str">
        <f t="shared" si="4"/>
        <v>○</v>
      </c>
      <c r="T29" s="93" t="str">
        <f t="shared" si="1"/>
        <v>○</v>
      </c>
      <c r="U29" s="93" t="str">
        <f t="shared" si="5"/>
        <v>○</v>
      </c>
    </row>
    <row r="30" spans="1:21" ht="19.2" x14ac:dyDescent="0.5">
      <c r="A30" s="52">
        <v>29</v>
      </c>
      <c r="B30" s="53" t="str">
        <f>元データ★ここを上書き!E137</f>
        <v>チキンカツおろしポン酢</v>
      </c>
      <c r="C30" s="53" t="str">
        <f t="shared" si="6"/>
        <v>チキンカツおろしポン酢</v>
      </c>
      <c r="D30" s="53" t="str">
        <f>元データ★ここを上書き!E138</f>
        <v>金平れんこん</v>
      </c>
      <c r="E30" s="53" t="s">
        <v>442</v>
      </c>
      <c r="F30" s="47" t="s">
        <v>829</v>
      </c>
      <c r="G30" s="54">
        <f>元データ★ここを上書き!CO142</f>
        <v>732</v>
      </c>
      <c r="H30" s="55">
        <f>元データ★ここを上書き!CP142</f>
        <v>30.900000000000002</v>
      </c>
      <c r="I30" s="55">
        <f>元データ★ここを上書き!CQ142</f>
        <v>19.399999999999999</v>
      </c>
      <c r="J30" s="55">
        <f>元データ★ここを上書き!CR142</f>
        <v>109.39999999999999</v>
      </c>
      <c r="K30" s="55">
        <f>元データ★ここを上書き!CS142</f>
        <v>3.3</v>
      </c>
      <c r="L30" s="54">
        <f>元データ★ここを上書き!CT142</f>
        <v>147</v>
      </c>
      <c r="M30" s="55">
        <f>元データ★ここを上書き!CU142</f>
        <v>16.885245901639344</v>
      </c>
      <c r="N30" s="55">
        <f>元データ★ここを上書き!CV142</f>
        <v>23.852459016393443</v>
      </c>
      <c r="O30" s="55">
        <f>元データ★ここを上書き!CW142</f>
        <v>59.781420765027313</v>
      </c>
      <c r="P30" s="93" t="str">
        <f t="shared" si="2"/>
        <v>○</v>
      </c>
      <c r="Q30" s="93" t="str">
        <f t="shared" si="0"/>
        <v>○</v>
      </c>
      <c r="R30" s="93" t="str">
        <f t="shared" si="3"/>
        <v>○</v>
      </c>
      <c r="S30" s="93" t="str">
        <f t="shared" si="4"/>
        <v>○</v>
      </c>
      <c r="T30" s="93" t="str">
        <f t="shared" si="1"/>
        <v>○</v>
      </c>
      <c r="U30" s="93" t="str">
        <f t="shared" si="5"/>
        <v>○</v>
      </c>
    </row>
    <row r="31" spans="1:21" ht="19.2" x14ac:dyDescent="0.5">
      <c r="A31" s="52">
        <v>30</v>
      </c>
      <c r="B31" s="53" t="str">
        <f>元データ★ここを上書き!E143</f>
        <v>チキンカツデミグラスソース</v>
      </c>
      <c r="C31" s="53" t="str">
        <f t="shared" si="6"/>
        <v>チキンカツデミグラスソース</v>
      </c>
      <c r="D31" s="53" t="str">
        <f>元データ★ここを上書き!E144</f>
        <v>しめじとほうれん草の卵炒め</v>
      </c>
      <c r="E31" s="53" t="s">
        <v>442</v>
      </c>
      <c r="F31" s="47" t="s">
        <v>829</v>
      </c>
      <c r="G31" s="54">
        <f>元データ★ここを上書き!CO149</f>
        <v>778</v>
      </c>
      <c r="H31" s="55">
        <f>元データ★ここを上書き!CP149</f>
        <v>34.400000000000006</v>
      </c>
      <c r="I31" s="55">
        <f>元データ★ここを上書き!CQ149</f>
        <v>23.199999999999996</v>
      </c>
      <c r="J31" s="55">
        <f>元データ★ここを上書き!CR149</f>
        <v>107.6</v>
      </c>
      <c r="K31" s="55">
        <f>元データ★ここを上書き!CS149</f>
        <v>2.9000000000000004</v>
      </c>
      <c r="L31" s="54">
        <f>元データ★ここを上書き!CT149</f>
        <v>142</v>
      </c>
      <c r="M31" s="55">
        <f>元データ★ここを上書き!CU149</f>
        <v>17.686375321336765</v>
      </c>
      <c r="N31" s="55">
        <f>元データ★ここを上書き!CV149</f>
        <v>26.838046272493564</v>
      </c>
      <c r="O31" s="55">
        <f>元データ★ここを上書き!CW149</f>
        <v>55.321336760925441</v>
      </c>
      <c r="P31" s="93" t="str">
        <f t="shared" si="2"/>
        <v>○</v>
      </c>
      <c r="Q31" s="93" t="str">
        <f t="shared" si="0"/>
        <v>○</v>
      </c>
      <c r="R31" s="93" t="str">
        <f t="shared" si="3"/>
        <v>○</v>
      </c>
      <c r="S31" s="93" t="str">
        <f t="shared" si="4"/>
        <v>○</v>
      </c>
      <c r="T31" s="93" t="str">
        <f t="shared" si="1"/>
        <v>○</v>
      </c>
      <c r="U31" s="93" t="str">
        <f t="shared" si="5"/>
        <v>○</v>
      </c>
    </row>
    <row r="32" spans="1:21" ht="19.2" x14ac:dyDescent="0.5">
      <c r="A32" s="52">
        <v>31</v>
      </c>
      <c r="B32" s="53" t="str">
        <f>元データ★ここを上書き!E150</f>
        <v>チキンのオニオンペッパーソース</v>
      </c>
      <c r="C32" s="53" t="str">
        <f t="shared" si="6"/>
        <v>チキンのオニオンペッパーソース</v>
      </c>
      <c r="D32" s="53" t="str">
        <f>元データ★ここを上書き!E151</f>
        <v>アスパラのピーナッツ和え</v>
      </c>
      <c r="E32" s="53" t="s">
        <v>442</v>
      </c>
      <c r="F32" s="47" t="s">
        <v>829</v>
      </c>
      <c r="G32" s="54">
        <f>元データ★ここを上書き!CO156</f>
        <v>778</v>
      </c>
      <c r="H32" s="55">
        <f>元データ★ここを上書き!CP156</f>
        <v>34.900000000000006</v>
      </c>
      <c r="I32" s="55">
        <f>元データ★ここを上書き!CQ156</f>
        <v>25.8</v>
      </c>
      <c r="J32" s="55">
        <f>元データ★ここを上書き!CR156</f>
        <v>103.1</v>
      </c>
      <c r="K32" s="55">
        <f>元データ★ここを上書き!CS156</f>
        <v>3.4000000000000004</v>
      </c>
      <c r="L32" s="54">
        <f>元データ★ここを上書き!CT156</f>
        <v>142</v>
      </c>
      <c r="M32" s="55">
        <f>元データ★ここを上書き!CU156</f>
        <v>17.943444730077125</v>
      </c>
      <c r="N32" s="55">
        <f>元データ★ここを上書き!CV156</f>
        <v>29.845758354755787</v>
      </c>
      <c r="O32" s="55">
        <f>元データ★ここを上書き!CW156</f>
        <v>53.007712082262202</v>
      </c>
      <c r="P32" s="93" t="str">
        <f t="shared" si="2"/>
        <v>○</v>
      </c>
      <c r="Q32" s="93" t="str">
        <f t="shared" si="0"/>
        <v>○</v>
      </c>
      <c r="R32" s="93" t="str">
        <f t="shared" si="3"/>
        <v>○</v>
      </c>
      <c r="S32" s="93" t="str">
        <f t="shared" si="4"/>
        <v>○</v>
      </c>
      <c r="T32" s="93" t="str">
        <f t="shared" si="1"/>
        <v>○</v>
      </c>
      <c r="U32" s="93" t="str">
        <f t="shared" si="5"/>
        <v>○</v>
      </c>
    </row>
    <row r="33" spans="1:21" ht="19.2" x14ac:dyDescent="0.5">
      <c r="A33" s="52">
        <v>32</v>
      </c>
      <c r="B33" s="53" t="str">
        <f>元データ★ここを上書き!E157</f>
        <v>ケイジャンチキン</v>
      </c>
      <c r="C33" s="53" t="str">
        <f t="shared" si="6"/>
        <v>ケイジャンチキン</v>
      </c>
      <c r="D33" s="53" t="str">
        <f>元データ★ここを上書き!E158</f>
        <v>南瓜のミルク煮</v>
      </c>
      <c r="E33" s="53" t="s">
        <v>442</v>
      </c>
      <c r="F33" s="47" t="s">
        <v>829</v>
      </c>
      <c r="G33" s="54">
        <f>元データ★ここを上書き!CO163</f>
        <v>780</v>
      </c>
      <c r="H33" s="55">
        <f>元データ★ここを上書き!CP163</f>
        <v>34.700000000000003</v>
      </c>
      <c r="I33" s="55">
        <f>元データ★ここを上書き!CQ163</f>
        <v>25.599999999999998</v>
      </c>
      <c r="J33" s="55">
        <f>元データ★ここを上書き!CR163</f>
        <v>105.7</v>
      </c>
      <c r="K33" s="55">
        <f>元データ★ここを上書き!CS163</f>
        <v>3.4000000000000004</v>
      </c>
      <c r="L33" s="54">
        <f>元データ★ここを上書き!CT163</f>
        <v>147</v>
      </c>
      <c r="M33" s="55">
        <f>元データ★ここを上書き!CU163</f>
        <v>17.794871794871796</v>
      </c>
      <c r="N33" s="55">
        <f>元データ★ここを上書き!CV163</f>
        <v>29.538461538461537</v>
      </c>
      <c r="O33" s="55">
        <f>元データ★ここを上書き!CW163</f>
        <v>54.205128205128204</v>
      </c>
      <c r="P33" s="93" t="str">
        <f t="shared" si="2"/>
        <v>○</v>
      </c>
      <c r="Q33" s="93" t="str">
        <f t="shared" si="0"/>
        <v>○</v>
      </c>
      <c r="R33" s="93" t="str">
        <f t="shared" si="3"/>
        <v>○</v>
      </c>
      <c r="S33" s="93" t="str">
        <f t="shared" si="4"/>
        <v>○</v>
      </c>
      <c r="T33" s="93" t="str">
        <f t="shared" si="1"/>
        <v>○</v>
      </c>
      <c r="U33" s="93" t="str">
        <f t="shared" si="5"/>
        <v>○</v>
      </c>
    </row>
    <row r="34" spans="1:21" ht="19.2" x14ac:dyDescent="0.5">
      <c r="A34" s="52">
        <v>33</v>
      </c>
      <c r="B34" s="53" t="str">
        <f>元データ★ここを上書き!E164</f>
        <v>マスタードチキン</v>
      </c>
      <c r="C34" s="53" t="str">
        <f t="shared" si="6"/>
        <v>マスタードチキン</v>
      </c>
      <c r="D34" s="53" t="str">
        <f>元データ★ここを上書き!E165</f>
        <v>ｶﾎﾞﾁｬとｲﾝｹﾞﾝのﾋﾟｰﾅｯﾂ和え</v>
      </c>
      <c r="E34" s="53" t="s">
        <v>442</v>
      </c>
      <c r="F34" s="47" t="s">
        <v>829</v>
      </c>
      <c r="G34" s="54">
        <f>元データ★ここを上書き!CO170</f>
        <v>788</v>
      </c>
      <c r="H34" s="55">
        <f>元データ★ここを上書き!CP170</f>
        <v>35.400000000000006</v>
      </c>
      <c r="I34" s="55">
        <f>元データ★ここを上書き!CQ170</f>
        <v>25.799999999999997</v>
      </c>
      <c r="J34" s="55">
        <f>元データ★ここを上書き!CR170</f>
        <v>107.3</v>
      </c>
      <c r="K34" s="55">
        <f>元データ★ここを上書き!CS170</f>
        <v>2.2999999999999998</v>
      </c>
      <c r="L34" s="54">
        <f>元データ★ここを上書き!CT170</f>
        <v>172</v>
      </c>
      <c r="M34" s="55">
        <f>元データ★ここを上書き!CU170</f>
        <v>17.969543147208125</v>
      </c>
      <c r="N34" s="55">
        <f>元データ★ここを上書き!CV170</f>
        <v>29.467005076142133</v>
      </c>
      <c r="O34" s="55">
        <f>元データ★ここを上書き!CW170</f>
        <v>54.467005076142129</v>
      </c>
      <c r="P34" s="93" t="str">
        <f t="shared" si="2"/>
        <v>○</v>
      </c>
      <c r="Q34" s="93" t="str">
        <f t="shared" ref="Q34:Q61" si="7">IF((K34&lt;3.5),"○","×")</f>
        <v>○</v>
      </c>
      <c r="R34" s="93" t="str">
        <f t="shared" si="3"/>
        <v>○</v>
      </c>
      <c r="S34" s="93" t="str">
        <f t="shared" si="4"/>
        <v>○</v>
      </c>
      <c r="T34" s="93" t="str">
        <f t="shared" ref="T34:T61" si="8">IF(AND(N34&gt;=19.5,N34&lt;=30.4),"○","×")</f>
        <v>○</v>
      </c>
      <c r="U34" s="93" t="str">
        <f t="shared" si="5"/>
        <v>○</v>
      </c>
    </row>
    <row r="35" spans="1:21" ht="19.2" x14ac:dyDescent="0.5">
      <c r="A35" s="52">
        <v>34</v>
      </c>
      <c r="B35" s="53" t="str">
        <f>元データ★ここを上書き!E171</f>
        <v>チキンソテー和風ステーキソース</v>
      </c>
      <c r="C35" s="53" t="str">
        <f t="shared" si="6"/>
        <v>チキンソテー和風ステーキソース</v>
      </c>
      <c r="D35" s="53" t="str">
        <f>元データ★ここを上書き!E172</f>
        <v>キャベツの梅昆布和え</v>
      </c>
      <c r="E35" s="53" t="s">
        <v>442</v>
      </c>
      <c r="F35" s="47" t="s">
        <v>829</v>
      </c>
      <c r="G35" s="54">
        <f>元データ★ここを上書き!CO177</f>
        <v>751</v>
      </c>
      <c r="H35" s="55">
        <f>元データ★ここを上書き!CP177</f>
        <v>34.500000000000007</v>
      </c>
      <c r="I35" s="55">
        <f>元データ★ここを上書き!CQ177</f>
        <v>24.9</v>
      </c>
      <c r="J35" s="55">
        <f>元データ★ここを上書き!CR177</f>
        <v>99.3</v>
      </c>
      <c r="K35" s="55">
        <f>元データ★ここを上書き!CS177</f>
        <v>3.4000000000000004</v>
      </c>
      <c r="L35" s="54">
        <f>元データ★ここを上書き!CT177</f>
        <v>158.05000000000001</v>
      </c>
      <c r="M35" s="55">
        <f>元データ★ここを上書き!CU177</f>
        <v>18.375499334221043</v>
      </c>
      <c r="N35" s="55">
        <f>元データ★ここを上書き!CV177</f>
        <v>29.840213049267643</v>
      </c>
      <c r="O35" s="55">
        <f>元データ★ここを上書き!CW177</f>
        <v>52.889480692410118</v>
      </c>
      <c r="P35" s="93" t="str">
        <f t="shared" si="2"/>
        <v>○</v>
      </c>
      <c r="Q35" s="93" t="str">
        <f t="shared" si="7"/>
        <v>○</v>
      </c>
      <c r="R35" s="93" t="str">
        <f t="shared" si="3"/>
        <v>○</v>
      </c>
      <c r="S35" s="93" t="str">
        <f t="shared" si="4"/>
        <v>○</v>
      </c>
      <c r="T35" s="93" t="str">
        <f t="shared" si="8"/>
        <v>○</v>
      </c>
      <c r="U35" s="93" t="str">
        <f t="shared" si="5"/>
        <v>○</v>
      </c>
    </row>
    <row r="36" spans="1:21" ht="19.2" x14ac:dyDescent="0.5">
      <c r="A36" s="52">
        <v>35</v>
      </c>
      <c r="B36" s="53" t="str">
        <f>元データ★ここを上書き!E178</f>
        <v>チキンソテートマトデミソース</v>
      </c>
      <c r="C36" s="53" t="str">
        <f t="shared" si="6"/>
        <v>チキンソテートマトデミソース</v>
      </c>
      <c r="D36" s="53" t="str">
        <f>元データ★ここを上書き!E179</f>
        <v>さつま芋のレモン煮</v>
      </c>
      <c r="E36" s="53" t="s">
        <v>442</v>
      </c>
      <c r="F36" s="47" t="s">
        <v>829</v>
      </c>
      <c r="G36" s="54">
        <f>元データ★ここを上書き!CO182</f>
        <v>803</v>
      </c>
      <c r="H36" s="55">
        <f>元データ★ここを上書き!CP182</f>
        <v>33.4</v>
      </c>
      <c r="I36" s="55">
        <f>元データ★ここを上書き!CQ182</f>
        <v>26.499999999999996</v>
      </c>
      <c r="J36" s="55">
        <f>元データ★ここを上書き!CR182</f>
        <v>110.10000000000001</v>
      </c>
      <c r="K36" s="55">
        <f>元データ★ここを上書き!CS182</f>
        <v>2.2999999999999998</v>
      </c>
      <c r="L36" s="54">
        <f>元データ★ここを上書き!CT182</f>
        <v>155</v>
      </c>
      <c r="M36" s="55">
        <f>元データ★ここを上書き!CU182</f>
        <v>16.637608966376089</v>
      </c>
      <c r="N36" s="55">
        <f>元データ★ここを上書き!CV182</f>
        <v>29.701120797011203</v>
      </c>
      <c r="O36" s="55">
        <f>元データ★ここを上書き!CW182</f>
        <v>54.84433374844334</v>
      </c>
      <c r="P36" s="93" t="str">
        <f t="shared" si="2"/>
        <v>○</v>
      </c>
      <c r="Q36" s="93" t="str">
        <f t="shared" si="7"/>
        <v>○</v>
      </c>
      <c r="R36" s="93" t="str">
        <f t="shared" si="3"/>
        <v>○</v>
      </c>
      <c r="S36" s="93" t="str">
        <f t="shared" si="4"/>
        <v>○</v>
      </c>
      <c r="T36" s="93" t="str">
        <f t="shared" si="8"/>
        <v>○</v>
      </c>
      <c r="U36" s="93" t="str">
        <f t="shared" si="5"/>
        <v>○</v>
      </c>
    </row>
    <row r="37" spans="1:21" ht="19.2" x14ac:dyDescent="0.5">
      <c r="A37" s="52">
        <v>36</v>
      </c>
      <c r="B37" s="53" t="str">
        <f>元データ★ここを上書き!E183</f>
        <v>鶏ささみと野菜の甘酢炒め</v>
      </c>
      <c r="C37" s="53" t="str">
        <f t="shared" si="6"/>
        <v>鶏ささみと野菜の甘酢炒め</v>
      </c>
      <c r="D37" s="53" t="str">
        <f>元データ★ここを上書き!E184</f>
        <v>きゅうりの塩昆布和え</v>
      </c>
      <c r="E37" s="53" t="s">
        <v>442</v>
      </c>
      <c r="F37" s="47" t="s">
        <v>829</v>
      </c>
      <c r="G37" s="54">
        <f>元データ★ここを上書き!CO186</f>
        <v>700</v>
      </c>
      <c r="H37" s="55">
        <f>元データ★ここを上書き!CP186</f>
        <v>27.400000000000006</v>
      </c>
      <c r="I37" s="55">
        <f>元データ★ここを上書き!CQ186</f>
        <v>17.5</v>
      </c>
      <c r="J37" s="55">
        <f>元データ★ここを上書き!CR186</f>
        <v>108.2</v>
      </c>
      <c r="K37" s="55">
        <f>元データ★ここを上書き!CS186</f>
        <v>2.8</v>
      </c>
      <c r="L37" s="54">
        <f>元データ★ここを上書き!CT186</f>
        <v>200.5</v>
      </c>
      <c r="M37" s="55">
        <f>元データ★ここを上書き!CU186</f>
        <v>15.657142857142862</v>
      </c>
      <c r="N37" s="55">
        <f>元データ★ここを上書き!CV186</f>
        <v>22.5</v>
      </c>
      <c r="O37" s="55">
        <f>元データ★ここを上書き!CW186</f>
        <v>61.828571428571436</v>
      </c>
      <c r="P37" s="93" t="str">
        <f t="shared" si="2"/>
        <v>○</v>
      </c>
      <c r="Q37" s="93" t="str">
        <f t="shared" si="7"/>
        <v>○</v>
      </c>
      <c r="R37" s="93" t="str">
        <f t="shared" si="3"/>
        <v>○</v>
      </c>
      <c r="S37" s="93" t="str">
        <f t="shared" si="4"/>
        <v>○</v>
      </c>
      <c r="T37" s="93" t="str">
        <f t="shared" si="8"/>
        <v>○</v>
      </c>
      <c r="U37" s="93" t="str">
        <f t="shared" si="5"/>
        <v>○</v>
      </c>
    </row>
    <row r="38" spans="1:21" ht="19.2" x14ac:dyDescent="0.5">
      <c r="A38" s="52">
        <v>37</v>
      </c>
      <c r="B38" s="53" t="str">
        <f>元データ★ここを上書き!E187</f>
        <v>ダッカルビ(韓国風鶏焼肉)</v>
      </c>
      <c r="C38" s="53" t="str">
        <f t="shared" si="6"/>
        <v>ダッカルビ(韓国風鶏焼肉)</v>
      </c>
      <c r="D38" s="53" t="str">
        <f>元データ★ここを上書き!E188</f>
        <v>肉味噌冷奴</v>
      </c>
      <c r="E38" s="53" t="s">
        <v>442</v>
      </c>
      <c r="F38" s="47" t="s">
        <v>829</v>
      </c>
      <c r="G38" s="54">
        <f>元データ★ここを上書き!CO190</f>
        <v>703</v>
      </c>
      <c r="H38" s="55">
        <f>元データ★ここを上書き!CP190</f>
        <v>29.2</v>
      </c>
      <c r="I38" s="55">
        <f>元データ★ここを上書き!CQ190</f>
        <v>21.899999999999995</v>
      </c>
      <c r="J38" s="55">
        <f>元データ★ここを上書き!CR190</f>
        <v>96.3</v>
      </c>
      <c r="K38" s="55">
        <f>元データ★ここを上書き!CS190</f>
        <v>3.4000000000000004</v>
      </c>
      <c r="L38" s="54">
        <f>元データ★ここを上書き!CT190</f>
        <v>155.39999999999998</v>
      </c>
      <c r="M38" s="55">
        <f>元データ★ここを上書き!CU190</f>
        <v>16.614509246088193</v>
      </c>
      <c r="N38" s="55">
        <f>元データ★ここを上書き!CV190</f>
        <v>28.036984352773821</v>
      </c>
      <c r="O38" s="55">
        <f>元データ★ここを上書き!CW190</f>
        <v>54.793741109530579</v>
      </c>
      <c r="P38" s="93" t="str">
        <f t="shared" si="2"/>
        <v>○</v>
      </c>
      <c r="Q38" s="93" t="str">
        <f t="shared" si="7"/>
        <v>○</v>
      </c>
      <c r="R38" s="93" t="str">
        <f t="shared" si="3"/>
        <v>○</v>
      </c>
      <c r="S38" s="93" t="str">
        <f t="shared" si="4"/>
        <v>○</v>
      </c>
      <c r="T38" s="93" t="str">
        <f t="shared" si="8"/>
        <v>○</v>
      </c>
      <c r="U38" s="93" t="str">
        <f t="shared" si="5"/>
        <v>○</v>
      </c>
    </row>
    <row r="39" spans="1:21" ht="19.2" x14ac:dyDescent="0.5">
      <c r="A39" s="52">
        <v>38</v>
      </c>
      <c r="B39" s="53" t="str">
        <f>元データ★ここを上書き!E191</f>
        <v>鶏肉と玉子のさっぱり煮</v>
      </c>
      <c r="C39" s="53" t="str">
        <f t="shared" si="6"/>
        <v>鶏肉と玉子のさっぱり煮</v>
      </c>
      <c r="D39" s="53" t="str">
        <f>元データ★ここを上書き!E192</f>
        <v>卯の花和え</v>
      </c>
      <c r="E39" s="53" t="s">
        <v>442</v>
      </c>
      <c r="F39" s="47" t="s">
        <v>829</v>
      </c>
      <c r="G39" s="54">
        <f>元データ★ここを上書き!CO194</f>
        <v>762</v>
      </c>
      <c r="H39" s="55">
        <f>元データ★ここを上書き!CP194</f>
        <v>33.4</v>
      </c>
      <c r="I39" s="55">
        <f>元データ★ここを上書き!CQ194</f>
        <v>24.599999999999998</v>
      </c>
      <c r="J39" s="55">
        <f>元データ★ここを上書き!CR194</f>
        <v>99.5</v>
      </c>
      <c r="K39" s="55">
        <f>元データ★ここを上書き!CS194</f>
        <v>2.5</v>
      </c>
      <c r="L39" s="54">
        <f>元データ★ここを上書き!CT194</f>
        <v>155.30000000000001</v>
      </c>
      <c r="M39" s="55">
        <f>元データ★ここを上書き!CU194</f>
        <v>17.532808398950131</v>
      </c>
      <c r="N39" s="55">
        <f>元データ★ここを上書き!CV194</f>
        <v>29.055118110236215</v>
      </c>
      <c r="O39" s="55">
        <f>元データ★ここを上書き!CW194</f>
        <v>52.230971128608928</v>
      </c>
      <c r="P39" s="93" t="str">
        <f t="shared" si="2"/>
        <v>○</v>
      </c>
      <c r="Q39" s="93" t="str">
        <f t="shared" si="7"/>
        <v>○</v>
      </c>
      <c r="R39" s="93" t="str">
        <f t="shared" si="3"/>
        <v>○</v>
      </c>
      <c r="S39" s="93" t="str">
        <f t="shared" si="4"/>
        <v>○</v>
      </c>
      <c r="T39" s="93" t="str">
        <f t="shared" si="8"/>
        <v>○</v>
      </c>
      <c r="U39" s="93" t="str">
        <f t="shared" si="5"/>
        <v>○</v>
      </c>
    </row>
    <row r="40" spans="1:21" ht="19.2" x14ac:dyDescent="0.5">
      <c r="A40" s="52">
        <v>39</v>
      </c>
      <c r="B40" s="53" t="str">
        <f>元データ★ここを上書き!E195</f>
        <v>チキンストロガノフ</v>
      </c>
      <c r="C40" s="53" t="str">
        <f t="shared" si="6"/>
        <v>チキンストロガノフ</v>
      </c>
      <c r="D40" s="53" t="str">
        <f>元データ★ここを上書き!E196</f>
        <v>ほうれん草とハムの和え物</v>
      </c>
      <c r="E40" s="53" t="s">
        <v>442</v>
      </c>
      <c r="F40" s="47" t="s">
        <v>829</v>
      </c>
      <c r="G40" s="54">
        <f>元データ★ここを上書き!CO200</f>
        <v>792</v>
      </c>
      <c r="H40" s="55">
        <f>元データ★ここを上書き!CP200</f>
        <v>34.500000000000007</v>
      </c>
      <c r="I40" s="55">
        <f>元データ★ここを上書き!CQ200</f>
        <v>25.600000000000005</v>
      </c>
      <c r="J40" s="55">
        <f>元データ★ここを上書き!CR200</f>
        <v>103.3</v>
      </c>
      <c r="K40" s="55">
        <f>元データ★ここを上書き!CS200</f>
        <v>3.2</v>
      </c>
      <c r="L40" s="54">
        <f>元データ★ここを上書き!CT200</f>
        <v>153.1</v>
      </c>
      <c r="M40" s="55">
        <f>元データ★ここを上書き!CU200</f>
        <v>17.424242424242429</v>
      </c>
      <c r="N40" s="55">
        <f>元データ★ここを上書き!CV200</f>
        <v>29.090909090909093</v>
      </c>
      <c r="O40" s="55">
        <f>元データ★ここを上書き!CW200</f>
        <v>52.171717171717169</v>
      </c>
      <c r="P40" s="93" t="str">
        <f t="shared" si="2"/>
        <v>○</v>
      </c>
      <c r="Q40" s="93" t="str">
        <f t="shared" si="7"/>
        <v>○</v>
      </c>
      <c r="R40" s="93" t="str">
        <f t="shared" si="3"/>
        <v>○</v>
      </c>
      <c r="S40" s="93" t="str">
        <f t="shared" si="4"/>
        <v>○</v>
      </c>
      <c r="T40" s="93" t="str">
        <f t="shared" si="8"/>
        <v>○</v>
      </c>
      <c r="U40" s="93" t="str">
        <f t="shared" si="5"/>
        <v>○</v>
      </c>
    </row>
    <row r="41" spans="1:21" ht="19.2" x14ac:dyDescent="0.5">
      <c r="A41" s="52">
        <v>40</v>
      </c>
      <c r="B41" s="53" t="str">
        <f>元データ★ここを上書き!E201</f>
        <v>鶏肉のピリ辛トマト煮</v>
      </c>
      <c r="C41" s="53" t="str">
        <f t="shared" si="6"/>
        <v>鶏肉のピリ辛トマト煮</v>
      </c>
      <c r="D41" s="53" t="str">
        <f>元データ★ここを上書き!E202</f>
        <v>千切野菜ﾉｻﾗﾀﾞｼｬﾘｱﾋﾟﾝｿｰｽ</v>
      </c>
      <c r="E41" s="53" t="s">
        <v>442</v>
      </c>
      <c r="F41" s="47" t="s">
        <v>829</v>
      </c>
      <c r="G41" s="54">
        <f>元データ★ここを上書き!CO207</f>
        <v>830</v>
      </c>
      <c r="H41" s="55">
        <f>元データ★ここを上書き!CP207</f>
        <v>31.100000000000005</v>
      </c>
      <c r="I41" s="55">
        <f>元データ★ここを上書き!CQ207</f>
        <v>27.199999999999992</v>
      </c>
      <c r="J41" s="55">
        <f>元データ★ここを上書き!CR207</f>
        <v>111.99999999999999</v>
      </c>
      <c r="K41" s="55">
        <f>元データ★ここを上書き!CS207</f>
        <v>3.4000000000000004</v>
      </c>
      <c r="L41" s="54">
        <f>元データ★ここを上書き!CT207</f>
        <v>188.5</v>
      </c>
      <c r="M41" s="55">
        <f>元データ★ここを上書き!CU207</f>
        <v>14.987951807228919</v>
      </c>
      <c r="N41" s="55">
        <f>元データ★ここを上書き!CV207</f>
        <v>29.493975903614452</v>
      </c>
      <c r="O41" s="55">
        <f>元データ★ここを上書き!CW207</f>
        <v>53.97590361445782</v>
      </c>
      <c r="P41" s="93" t="str">
        <f t="shared" si="2"/>
        <v>○</v>
      </c>
      <c r="Q41" s="93" t="str">
        <f t="shared" si="7"/>
        <v>○</v>
      </c>
      <c r="R41" s="93" t="str">
        <f t="shared" si="3"/>
        <v>○</v>
      </c>
      <c r="S41" s="93" t="str">
        <f t="shared" si="4"/>
        <v>○</v>
      </c>
      <c r="T41" s="93" t="str">
        <f t="shared" si="8"/>
        <v>○</v>
      </c>
      <c r="U41" s="93" t="str">
        <f t="shared" si="5"/>
        <v>○</v>
      </c>
    </row>
    <row r="42" spans="1:21" ht="19.2" x14ac:dyDescent="0.5">
      <c r="A42" s="52">
        <v>41</v>
      </c>
      <c r="B42" s="53" t="str">
        <f>元データ★ここを上書き!E208</f>
        <v>チキンクリームシチュー</v>
      </c>
      <c r="C42" s="53" t="str">
        <f t="shared" si="6"/>
        <v>チキンクリームシチュー</v>
      </c>
      <c r="D42" s="53" t="str">
        <f>元データ★ここを上書き!E209</f>
        <v>ｽﾅｯﾌﾟｴﾝﾄﾞｳのﾚﾓﾝﾍﾟｯﾊﾟｰｿﾃｰ</v>
      </c>
      <c r="E42" s="53" t="s">
        <v>442</v>
      </c>
      <c r="F42" s="47" t="s">
        <v>829</v>
      </c>
      <c r="G42" s="54">
        <f>元データ★ここを上書き!CO211</f>
        <v>778</v>
      </c>
      <c r="H42" s="55">
        <f>元データ★ここを上書き!CP211</f>
        <v>28.8</v>
      </c>
      <c r="I42" s="55">
        <f>元データ★ここを上書き!CQ211</f>
        <v>22.4</v>
      </c>
      <c r="J42" s="55">
        <f>元データ★ここを上書き!CR211</f>
        <v>115.3</v>
      </c>
      <c r="K42" s="55">
        <f>元データ★ここを上書き!CS211</f>
        <v>3.3</v>
      </c>
      <c r="L42" s="54">
        <f>元データ★ここを上書き!CT211</f>
        <v>237</v>
      </c>
      <c r="M42" s="55">
        <f>元データ★ここを上書き!CU211</f>
        <v>14.807197943444731</v>
      </c>
      <c r="N42" s="55">
        <f>元データ★ここを上書き!CV211</f>
        <v>25.912596401028274</v>
      </c>
      <c r="O42" s="55">
        <f>元データ★ここを上書き!CW211</f>
        <v>59.280205655526998</v>
      </c>
      <c r="P42" s="93" t="str">
        <f t="shared" si="2"/>
        <v>○</v>
      </c>
      <c r="Q42" s="93" t="str">
        <f t="shared" si="7"/>
        <v>○</v>
      </c>
      <c r="R42" s="93" t="str">
        <f t="shared" si="3"/>
        <v>○</v>
      </c>
      <c r="S42" s="93" t="str">
        <f t="shared" si="4"/>
        <v>○</v>
      </c>
      <c r="T42" s="93" t="str">
        <f t="shared" si="8"/>
        <v>○</v>
      </c>
      <c r="U42" s="93" t="str">
        <f t="shared" si="5"/>
        <v>○</v>
      </c>
    </row>
    <row r="43" spans="1:21" ht="19.2" x14ac:dyDescent="0.5">
      <c r="A43" s="52">
        <v>42</v>
      </c>
      <c r="B43" s="53" t="str">
        <f>元データ★ここを上書き!E212</f>
        <v>さわらの薬味ポン酢</v>
      </c>
      <c r="C43" s="53" t="str">
        <f t="shared" si="6"/>
        <v>さわらの薬味ポン酢</v>
      </c>
      <c r="D43" s="53" t="str">
        <f>元データ★ここを上書き!E213</f>
        <v>じゃが芋のそぼろ煮</v>
      </c>
      <c r="E43" s="53" t="s">
        <v>442</v>
      </c>
      <c r="F43" s="47" t="s">
        <v>829</v>
      </c>
      <c r="G43" s="54">
        <f>元データ★ここを上書き!CO216</f>
        <v>753</v>
      </c>
      <c r="H43" s="55">
        <f>元データ★ここを上書き!CP216</f>
        <v>34.300000000000004</v>
      </c>
      <c r="I43" s="55">
        <f>元データ★ここを上書き!CQ216</f>
        <v>23.7</v>
      </c>
      <c r="J43" s="55">
        <f>元データ★ここを上書き!CR216</f>
        <v>102.2</v>
      </c>
      <c r="K43" s="55">
        <f>元データ★ここを上書き!CS216</f>
        <v>3.0999999999999996</v>
      </c>
      <c r="L43" s="54">
        <f>元データ★ここを上書き!CT216</f>
        <v>150</v>
      </c>
      <c r="M43" s="55">
        <f>元データ★ここを上書き!CU216</f>
        <v>18.220451527224437</v>
      </c>
      <c r="N43" s="55">
        <f>元データ★ここを上書き!CV216</f>
        <v>28.326693227091631</v>
      </c>
      <c r="O43" s="55">
        <f>元データ★ここを上書き!CW216</f>
        <v>54.289508632138116</v>
      </c>
      <c r="P43" s="93" t="str">
        <f t="shared" si="2"/>
        <v>○</v>
      </c>
      <c r="Q43" s="93" t="str">
        <f t="shared" si="7"/>
        <v>○</v>
      </c>
      <c r="R43" s="93" t="str">
        <f t="shared" si="3"/>
        <v>○</v>
      </c>
      <c r="S43" s="93" t="str">
        <f t="shared" si="4"/>
        <v>○</v>
      </c>
      <c r="T43" s="93" t="str">
        <f t="shared" si="8"/>
        <v>○</v>
      </c>
      <c r="U43" s="93" t="str">
        <f t="shared" si="5"/>
        <v>○</v>
      </c>
    </row>
    <row r="44" spans="1:21" ht="19.2" x14ac:dyDescent="0.5">
      <c r="A44" s="52">
        <v>43</v>
      </c>
      <c r="B44" s="53" t="str">
        <f>元データ★ここを上書き!E217</f>
        <v>あじの黒酢南蛮</v>
      </c>
      <c r="C44" s="53" t="str">
        <f t="shared" si="6"/>
        <v>あじの黒酢南蛮</v>
      </c>
      <c r="D44" s="53" t="str">
        <f>元データ★ここを上書き!E218</f>
        <v>大根のそぼろあん</v>
      </c>
      <c r="E44" s="53" t="s">
        <v>442</v>
      </c>
      <c r="F44" s="47" t="s">
        <v>829</v>
      </c>
      <c r="G44" s="54">
        <f>元データ★ここを上書き!CO220</f>
        <v>683</v>
      </c>
      <c r="H44" s="55">
        <f>元データ★ここを上書き!CP220</f>
        <v>24.3</v>
      </c>
      <c r="I44" s="55">
        <f>元データ★ここを上書き!CQ220</f>
        <v>18.599999999999998</v>
      </c>
      <c r="J44" s="55">
        <f>元データ★ここを上書き!CR220</f>
        <v>103.19999999999999</v>
      </c>
      <c r="K44" s="55">
        <f>元データ★ここを上書き!CS220</f>
        <v>2.7</v>
      </c>
      <c r="L44" s="54">
        <f>元データ★ここを上書き!CT220</f>
        <v>148.5</v>
      </c>
      <c r="M44" s="55">
        <f>元データ★ここを上書き!CU220</f>
        <v>14.231332357247439</v>
      </c>
      <c r="N44" s="55">
        <f>元データ★ここを上書き!CV220</f>
        <v>24.509516837481694</v>
      </c>
      <c r="O44" s="55">
        <f>元データ★ここを上書き!CW220</f>
        <v>60.43923865300146</v>
      </c>
      <c r="P44" s="93" t="str">
        <f t="shared" si="2"/>
        <v>○</v>
      </c>
      <c r="Q44" s="93" t="str">
        <f t="shared" si="7"/>
        <v>○</v>
      </c>
      <c r="R44" s="93" t="str">
        <f t="shared" si="3"/>
        <v>○</v>
      </c>
      <c r="S44" s="93" t="str">
        <f t="shared" si="4"/>
        <v>○</v>
      </c>
      <c r="T44" s="93" t="str">
        <f t="shared" si="8"/>
        <v>○</v>
      </c>
      <c r="U44" s="93" t="str">
        <f t="shared" si="5"/>
        <v>○</v>
      </c>
    </row>
    <row r="45" spans="1:21" ht="19.2" x14ac:dyDescent="0.5">
      <c r="A45" s="52">
        <v>44</v>
      </c>
      <c r="B45" s="53" t="str">
        <f>元データ★ここを上書き!E221</f>
        <v>鮭のｵﾆｵﾝｿｰｽ</v>
      </c>
      <c r="C45" s="53" t="str">
        <f t="shared" si="6"/>
        <v>鮭のｵﾆｵﾝｿｰｽ</v>
      </c>
      <c r="D45" s="53" t="str">
        <f>元データ★ここを上書き!E222</f>
        <v>筍と鶏肉のトマト煮</v>
      </c>
      <c r="E45" s="53" t="s">
        <v>442</v>
      </c>
      <c r="F45" s="47" t="s">
        <v>829</v>
      </c>
      <c r="G45" s="54">
        <f>元データ★ここを上書き!CO227</f>
        <v>695</v>
      </c>
      <c r="H45" s="55">
        <f>元データ★ここを上書き!CP227</f>
        <v>35.200000000000003</v>
      </c>
      <c r="I45" s="55">
        <f>元データ★ここを上書き!CQ227</f>
        <v>19.099999999999998</v>
      </c>
      <c r="J45" s="55">
        <f>元データ★ここを上書き!CR227</f>
        <v>94.7</v>
      </c>
      <c r="K45" s="55">
        <f>元データ★ここを上書き!CS227</f>
        <v>3</v>
      </c>
      <c r="L45" s="54">
        <f>元データ★ここを上書き!CT227</f>
        <v>154.22</v>
      </c>
      <c r="M45" s="55">
        <f>元データ★ここを上書き!CU227</f>
        <v>20.258992805755398</v>
      </c>
      <c r="N45" s="55">
        <f>元データ★ここを上書き!CV227</f>
        <v>24.733812949640285</v>
      </c>
      <c r="O45" s="55">
        <f>元データ★ここを上書き!CW227</f>
        <v>54.50359712230216</v>
      </c>
      <c r="P45" s="93" t="str">
        <f t="shared" si="2"/>
        <v>○</v>
      </c>
      <c r="Q45" s="93" t="str">
        <f t="shared" si="7"/>
        <v>○</v>
      </c>
      <c r="R45" s="93" t="str">
        <f t="shared" si="3"/>
        <v>○</v>
      </c>
      <c r="S45" s="93" t="str">
        <f t="shared" si="4"/>
        <v>○</v>
      </c>
      <c r="T45" s="93" t="str">
        <f t="shared" si="8"/>
        <v>○</v>
      </c>
      <c r="U45" s="93" t="str">
        <f t="shared" si="5"/>
        <v>○</v>
      </c>
    </row>
    <row r="46" spans="1:21" ht="19.2" x14ac:dyDescent="0.5">
      <c r="A46" s="52">
        <v>45</v>
      </c>
      <c r="B46" s="53" t="str">
        <f>元データ★ここを上書き!E228</f>
        <v>鮭の照り焼き</v>
      </c>
      <c r="C46" s="53" t="str">
        <f t="shared" si="6"/>
        <v>鮭の照り焼き</v>
      </c>
      <c r="D46" s="53" t="str">
        <f>元データ★ここを上書き!E229</f>
        <v>さつま芋の天ぷら</v>
      </c>
      <c r="E46" s="53" t="s">
        <v>442</v>
      </c>
      <c r="F46" s="47" t="s">
        <v>829</v>
      </c>
      <c r="G46" s="54">
        <f>元データ★ここを上書き!CO233</f>
        <v>713</v>
      </c>
      <c r="H46" s="55">
        <f>元データ★ここを上書き!CP233</f>
        <v>26.599999999999998</v>
      </c>
      <c r="I46" s="55">
        <f>元データ★ここを上書き!CQ233</f>
        <v>17.999999999999996</v>
      </c>
      <c r="J46" s="55">
        <f>元データ★ここを上書き!CR233</f>
        <v>113.6</v>
      </c>
      <c r="K46" s="55">
        <f>元データ★ここを上書き!CS233</f>
        <v>2.2000000000000002</v>
      </c>
      <c r="L46" s="54">
        <f>元データ★ここを上書き!CT233</f>
        <v>140</v>
      </c>
      <c r="M46" s="55">
        <f>元データ★ここを上書き!CU233</f>
        <v>14.922861150070124</v>
      </c>
      <c r="N46" s="55">
        <f>元データ★ここを上書き!CV233</f>
        <v>22.720897615708271</v>
      </c>
      <c r="O46" s="55">
        <f>元データ★ここを上書き!CW233</f>
        <v>63.730715287517526</v>
      </c>
      <c r="P46" s="93" t="str">
        <f t="shared" si="2"/>
        <v>○</v>
      </c>
      <c r="Q46" s="93" t="str">
        <f t="shared" si="7"/>
        <v>○</v>
      </c>
      <c r="R46" s="93" t="str">
        <f t="shared" si="3"/>
        <v>○</v>
      </c>
      <c r="S46" s="93" t="str">
        <f t="shared" si="4"/>
        <v>○</v>
      </c>
      <c r="T46" s="93" t="str">
        <f t="shared" si="8"/>
        <v>○</v>
      </c>
      <c r="U46" s="93" t="str">
        <f t="shared" si="5"/>
        <v>○</v>
      </c>
    </row>
    <row r="47" spans="1:21" ht="19.2" x14ac:dyDescent="0.5">
      <c r="A47" s="52">
        <v>46</v>
      </c>
      <c r="B47" s="53" t="str">
        <f>元データ★ここを上書き!E234</f>
        <v>白身魚のムニエル</v>
      </c>
      <c r="C47" s="53" t="str">
        <f t="shared" si="6"/>
        <v>白身魚のムニエル</v>
      </c>
      <c r="D47" s="53" t="str">
        <f>元データ★ここを上書き!E235</f>
        <v>さつま芋サラダ</v>
      </c>
      <c r="E47" s="53" t="s">
        <v>442</v>
      </c>
      <c r="F47" s="47" t="s">
        <v>829</v>
      </c>
      <c r="G47" s="54">
        <f>元データ★ここを上書き!CO240</f>
        <v>738</v>
      </c>
      <c r="H47" s="55">
        <f>元データ★ここを上書き!CP240</f>
        <v>29.2</v>
      </c>
      <c r="I47" s="55">
        <f>元データ★ここを上書き!CQ240</f>
        <v>21</v>
      </c>
      <c r="J47" s="55">
        <f>元データ★ここを上書き!CR240</f>
        <v>107.8</v>
      </c>
      <c r="K47" s="55">
        <f>元データ★ここを上書き!CS240</f>
        <v>2.8</v>
      </c>
      <c r="L47" s="54">
        <f>元データ★ここを上書き!CT240</f>
        <v>153.5</v>
      </c>
      <c r="M47" s="55">
        <f>元データ★ここを上書き!CU240</f>
        <v>15.826558265582655</v>
      </c>
      <c r="N47" s="55">
        <f>元データ★ここを上書き!CV240</f>
        <v>25.609756097560975</v>
      </c>
      <c r="O47" s="55">
        <f>元データ★ここを上書き!CW240</f>
        <v>58.428184281842817</v>
      </c>
      <c r="P47" s="93" t="str">
        <f t="shared" si="2"/>
        <v>○</v>
      </c>
      <c r="Q47" s="93" t="str">
        <f t="shared" si="7"/>
        <v>○</v>
      </c>
      <c r="R47" s="93" t="str">
        <f t="shared" si="3"/>
        <v>○</v>
      </c>
      <c r="S47" s="93" t="str">
        <f t="shared" si="4"/>
        <v>○</v>
      </c>
      <c r="T47" s="93" t="str">
        <f t="shared" si="8"/>
        <v>○</v>
      </c>
      <c r="U47" s="93" t="str">
        <f t="shared" si="5"/>
        <v>○</v>
      </c>
    </row>
    <row r="48" spans="1:21" ht="19.2" x14ac:dyDescent="0.5">
      <c r="A48" s="52">
        <v>47</v>
      </c>
      <c r="B48" s="53" t="str">
        <f>元データ★ここを上書き!E241</f>
        <v>白身魚のハニーマスタードソース</v>
      </c>
      <c r="C48" s="53" t="str">
        <f t="shared" si="6"/>
        <v>白身魚のハニーマスタードソース</v>
      </c>
      <c r="D48" s="53" t="str">
        <f>元データ★ここを上書き!E242</f>
        <v>豆腐のひき肉包み揚げ</v>
      </c>
      <c r="E48" s="53" t="s">
        <v>442</v>
      </c>
      <c r="F48" s="47" t="s">
        <v>829</v>
      </c>
      <c r="G48" s="54">
        <f>元データ★ここを上書き!CO247</f>
        <v>708</v>
      </c>
      <c r="H48" s="55">
        <f>元データ★ここを上書き!CP247</f>
        <v>32.200000000000003</v>
      </c>
      <c r="I48" s="55">
        <f>元データ★ここを上書き!CQ247</f>
        <v>17.799999999999997</v>
      </c>
      <c r="J48" s="55">
        <f>元データ★ここを上書き!CR247</f>
        <v>104.6</v>
      </c>
      <c r="K48" s="55">
        <f>元データ★ここを上書き!CS247</f>
        <v>3.3</v>
      </c>
      <c r="L48" s="54">
        <f>元データ★ここを上書き!CT247</f>
        <v>142.08000000000001</v>
      </c>
      <c r="M48" s="55">
        <f>元データ★ここを上書き!CU247</f>
        <v>18.192090395480228</v>
      </c>
      <c r="N48" s="55">
        <f>元データ★ここを上書き!CV247</f>
        <v>22.627118644067796</v>
      </c>
      <c r="O48" s="55">
        <f>元データ★ここを上書き!CW247</f>
        <v>59.096045197740111</v>
      </c>
      <c r="P48" s="93" t="str">
        <f t="shared" si="2"/>
        <v>○</v>
      </c>
      <c r="Q48" s="93" t="str">
        <f t="shared" si="7"/>
        <v>○</v>
      </c>
      <c r="R48" s="93" t="str">
        <f t="shared" si="3"/>
        <v>○</v>
      </c>
      <c r="S48" s="93" t="str">
        <f t="shared" si="4"/>
        <v>○</v>
      </c>
      <c r="T48" s="93" t="str">
        <f t="shared" si="8"/>
        <v>○</v>
      </c>
      <c r="U48" s="93" t="str">
        <f t="shared" si="5"/>
        <v>○</v>
      </c>
    </row>
    <row r="49" spans="1:21" ht="19.2" x14ac:dyDescent="0.5">
      <c r="A49" s="52">
        <v>48</v>
      </c>
      <c r="B49" s="53" t="str">
        <f>元データ★ここを上書き!E248</f>
        <v>ブリと大根の煮物</v>
      </c>
      <c r="C49" s="53" t="str">
        <f t="shared" si="6"/>
        <v>ブリと大根の煮物</v>
      </c>
      <c r="D49" s="53" t="str">
        <f>元データ★ここを上書き!E249</f>
        <v>キャベツと油揚げの酢の物</v>
      </c>
      <c r="E49" s="53" t="s">
        <v>442</v>
      </c>
      <c r="F49" s="47" t="s">
        <v>829</v>
      </c>
      <c r="G49" s="54">
        <f>元データ★ここを上書き!CO251</f>
        <v>682</v>
      </c>
      <c r="H49" s="55">
        <f>元データ★ここを上書き!CP251</f>
        <v>32.4</v>
      </c>
      <c r="I49" s="55">
        <f>元データ★ここを上書き!CQ251</f>
        <v>22.4</v>
      </c>
      <c r="J49" s="55">
        <f>元データ★ここを上書き!CR251</f>
        <v>93.6</v>
      </c>
      <c r="K49" s="55">
        <f>元データ★ここを上書き!CS251</f>
        <v>3.1000000000000005</v>
      </c>
      <c r="L49" s="54">
        <f>元データ★ここを上書き!CT251</f>
        <v>143.5</v>
      </c>
      <c r="M49" s="55">
        <f>元データ★ここを上書き!CU251</f>
        <v>19.002932551319649</v>
      </c>
      <c r="N49" s="55">
        <f>元データ★ここを上書き!CV251</f>
        <v>29.560117302052785</v>
      </c>
      <c r="O49" s="55">
        <f>元データ★ここを上書き!CW251</f>
        <v>54.897360703812318</v>
      </c>
      <c r="P49" s="93" t="str">
        <f t="shared" si="2"/>
        <v>○</v>
      </c>
      <c r="Q49" s="93" t="str">
        <f t="shared" si="7"/>
        <v>○</v>
      </c>
      <c r="R49" s="93" t="str">
        <f t="shared" si="3"/>
        <v>○</v>
      </c>
      <c r="S49" s="93" t="str">
        <f t="shared" si="4"/>
        <v>○</v>
      </c>
      <c r="T49" s="93" t="str">
        <f t="shared" si="8"/>
        <v>○</v>
      </c>
      <c r="U49" s="93" t="str">
        <f t="shared" si="5"/>
        <v>○</v>
      </c>
    </row>
    <row r="50" spans="1:21" ht="19.2" x14ac:dyDescent="0.5">
      <c r="A50" s="52">
        <v>49</v>
      </c>
      <c r="B50" s="53" t="str">
        <f>元データ★ここを上書き!E252</f>
        <v>ハンバーグバター醤油ソース</v>
      </c>
      <c r="C50" s="53" t="str">
        <f t="shared" si="6"/>
        <v>ハンバーグバター醤油ソース</v>
      </c>
      <c r="D50" s="53" t="str">
        <f>元データ★ここを上書き!E253</f>
        <v>ほうれん草のピーナッツ和え</v>
      </c>
      <c r="E50" s="53" t="s">
        <v>442</v>
      </c>
      <c r="F50" s="47" t="s">
        <v>829</v>
      </c>
      <c r="G50" s="54">
        <f>元データ★ここを上書き!CO258</f>
        <v>688</v>
      </c>
      <c r="H50" s="55">
        <f>元データ★ここを上書き!CP258</f>
        <v>26.3</v>
      </c>
      <c r="I50" s="55">
        <f>元データ★ここを上書き!CQ258</f>
        <v>17.399999999999999</v>
      </c>
      <c r="J50" s="55">
        <f>元データ★ここを上書き!CR258</f>
        <v>107.6</v>
      </c>
      <c r="K50" s="55">
        <f>元データ★ここを上書き!CS258</f>
        <v>3.4000000000000004</v>
      </c>
      <c r="L50" s="54">
        <f>元データ★ここを上書き!CT258</f>
        <v>172.5</v>
      </c>
      <c r="M50" s="55">
        <f>元データ★ここを上書き!CU258</f>
        <v>15.290697674418604</v>
      </c>
      <c r="N50" s="55">
        <f>元データ★ここを上書き!CV258</f>
        <v>22.761627906976745</v>
      </c>
      <c r="O50" s="55">
        <f>元データ★ここを上書き!CW258</f>
        <v>62.558139534883715</v>
      </c>
      <c r="P50" s="93" t="str">
        <f t="shared" si="2"/>
        <v>○</v>
      </c>
      <c r="Q50" s="93" t="str">
        <f t="shared" si="7"/>
        <v>○</v>
      </c>
      <c r="R50" s="93" t="str">
        <f t="shared" si="3"/>
        <v>○</v>
      </c>
      <c r="S50" s="93" t="str">
        <f t="shared" si="4"/>
        <v>○</v>
      </c>
      <c r="T50" s="93" t="str">
        <f t="shared" si="8"/>
        <v>○</v>
      </c>
      <c r="U50" s="93" t="str">
        <f t="shared" si="5"/>
        <v>○</v>
      </c>
    </row>
    <row r="51" spans="1:21" ht="19.2" x14ac:dyDescent="0.5">
      <c r="A51" s="52">
        <v>50</v>
      </c>
      <c r="B51" s="53" t="str">
        <f>元データ★ここを上書き!E259</f>
        <v>ハンバーグジンジャーソース</v>
      </c>
      <c r="C51" s="53" t="str">
        <f t="shared" si="6"/>
        <v>ハンバーグジンジャーソース</v>
      </c>
      <c r="D51" s="53" t="str">
        <f>元データ★ここを上書き!E260</f>
        <v>コーンサラダ</v>
      </c>
      <c r="E51" s="53" t="s">
        <v>442</v>
      </c>
      <c r="F51" s="47" t="s">
        <v>829</v>
      </c>
      <c r="G51" s="54">
        <f>元データ★ここを上書き!CO263</f>
        <v>669</v>
      </c>
      <c r="H51" s="55">
        <f>元データ★ここを上書き!CP263</f>
        <v>25.3</v>
      </c>
      <c r="I51" s="55">
        <f>元データ★ここを上書き!CQ263</f>
        <v>19.099999999999998</v>
      </c>
      <c r="J51" s="55">
        <f>元データ★ここを上書き!CR263</f>
        <v>101.39999999999999</v>
      </c>
      <c r="K51" s="55">
        <f>元データ★ここを上書き!CS263</f>
        <v>3.3999999999999995</v>
      </c>
      <c r="L51" s="54">
        <f>元データ★ここを上書き!CT263</f>
        <v>164.5</v>
      </c>
      <c r="M51" s="55">
        <f>元データ★ここを上書き!CU263</f>
        <v>15.127055306427502</v>
      </c>
      <c r="N51" s="55">
        <f>元データ★ここを上書き!CV263</f>
        <v>25.695067264573989</v>
      </c>
      <c r="O51" s="55">
        <f>元データ★ここを上書き!CW263</f>
        <v>60.627802690582953</v>
      </c>
      <c r="P51" s="93" t="str">
        <f t="shared" si="2"/>
        <v>○</v>
      </c>
      <c r="Q51" s="93" t="str">
        <f t="shared" si="7"/>
        <v>○</v>
      </c>
      <c r="R51" s="93" t="str">
        <f t="shared" si="3"/>
        <v>○</v>
      </c>
      <c r="S51" s="93" t="str">
        <f t="shared" si="4"/>
        <v>○</v>
      </c>
      <c r="T51" s="93" t="str">
        <f t="shared" si="8"/>
        <v>○</v>
      </c>
      <c r="U51" s="93" t="str">
        <f t="shared" si="5"/>
        <v>○</v>
      </c>
    </row>
    <row r="52" spans="1:21" ht="19.2" x14ac:dyDescent="0.5">
      <c r="A52" s="52">
        <v>51</v>
      </c>
      <c r="B52" s="53" t="str">
        <f>元データ★ここを上書き!E264</f>
        <v>ハンバーググレイビーソース</v>
      </c>
      <c r="C52" s="53" t="str">
        <f t="shared" si="6"/>
        <v>ハンバーググレイビーソース</v>
      </c>
      <c r="D52" s="53" t="str">
        <f>元データ★ここを上書き!E265</f>
        <v>鶏とごぼうのトマト煮</v>
      </c>
      <c r="E52" s="53" t="s">
        <v>442</v>
      </c>
      <c r="F52" s="47" t="s">
        <v>829</v>
      </c>
      <c r="G52" s="54">
        <f>元データ★ここを上書き!CO270</f>
        <v>744</v>
      </c>
      <c r="H52" s="55">
        <f>元データ★ここを上書き!CP270</f>
        <v>26.6</v>
      </c>
      <c r="I52" s="55">
        <f>元データ★ここを上書き!CQ270</f>
        <v>21.099999999999998</v>
      </c>
      <c r="J52" s="55">
        <f>元データ★ここを上書き!CR270</f>
        <v>111.3</v>
      </c>
      <c r="K52" s="55">
        <f>元データ★ここを上書き!CS270</f>
        <v>3.4000000000000004</v>
      </c>
      <c r="L52" s="54">
        <f>元データ★ここを上書き!CT270</f>
        <v>152.02000000000001</v>
      </c>
      <c r="M52" s="55">
        <f>元データ★ここを上書き!CU270</f>
        <v>14.301075268817204</v>
      </c>
      <c r="N52" s="55">
        <f>元データ★ここを上書き!CV270</f>
        <v>25.524193548387093</v>
      </c>
      <c r="O52" s="55">
        <f>元データ★ここを上書き!CW270</f>
        <v>59.838709677419352</v>
      </c>
      <c r="P52" s="93" t="str">
        <f t="shared" si="2"/>
        <v>○</v>
      </c>
      <c r="Q52" s="93" t="str">
        <f t="shared" si="7"/>
        <v>○</v>
      </c>
      <c r="R52" s="93" t="str">
        <f t="shared" si="3"/>
        <v>○</v>
      </c>
      <c r="S52" s="93" t="str">
        <f t="shared" si="4"/>
        <v>○</v>
      </c>
      <c r="T52" s="93" t="str">
        <f t="shared" si="8"/>
        <v>○</v>
      </c>
      <c r="U52" s="93" t="str">
        <f t="shared" si="5"/>
        <v>○</v>
      </c>
    </row>
    <row r="53" spans="1:21" ht="19.2" x14ac:dyDescent="0.5">
      <c r="A53" s="52">
        <v>52</v>
      </c>
      <c r="B53" s="53" t="str">
        <f>元データ★ここを上書き!E271</f>
        <v>ハンバーグ味噌デミソース</v>
      </c>
      <c r="C53" s="53" t="str">
        <f t="shared" si="6"/>
        <v>ハンバーグ味噌デミソース</v>
      </c>
      <c r="D53" s="53" t="str">
        <f>元データ★ここを上書き!E272</f>
        <v>南瓜のピーナツ和え</v>
      </c>
      <c r="E53" s="53" t="s">
        <v>442</v>
      </c>
      <c r="F53" s="47" t="s">
        <v>829</v>
      </c>
      <c r="G53" s="54">
        <f>元データ★ここを上書き!CO277</f>
        <v>734</v>
      </c>
      <c r="H53" s="55">
        <f>元データ★ここを上書き!CP277</f>
        <v>24.3</v>
      </c>
      <c r="I53" s="55">
        <f>元データ★ここを上書き!CQ277</f>
        <v>18.599999999999998</v>
      </c>
      <c r="J53" s="55">
        <f>元データ★ここを上書き!CR277</f>
        <v>119.5</v>
      </c>
      <c r="K53" s="55">
        <f>元データ★ここを上書き!CS277</f>
        <v>3.3</v>
      </c>
      <c r="L53" s="54">
        <f>元データ★ここを上書き!CT277</f>
        <v>152.01999999999998</v>
      </c>
      <c r="M53" s="55">
        <f>元データ★ここを上書き!CU277</f>
        <v>13.242506811989102</v>
      </c>
      <c r="N53" s="55">
        <f>元データ★ここを上書き!CV277</f>
        <v>22.806539509536783</v>
      </c>
      <c r="O53" s="55">
        <f>元データ★ここを上書き!CW277</f>
        <v>65.12261580381471</v>
      </c>
      <c r="P53" s="93" t="str">
        <f t="shared" si="2"/>
        <v>○</v>
      </c>
      <c r="Q53" s="93" t="str">
        <f t="shared" si="7"/>
        <v>○</v>
      </c>
      <c r="R53" s="93" t="str">
        <f t="shared" si="3"/>
        <v>○</v>
      </c>
      <c r="S53" s="93" t="str">
        <f t="shared" si="4"/>
        <v>○</v>
      </c>
      <c r="T53" s="93" t="str">
        <f t="shared" si="8"/>
        <v>○</v>
      </c>
      <c r="U53" s="93" t="str">
        <f t="shared" si="5"/>
        <v>○</v>
      </c>
    </row>
    <row r="54" spans="1:21" ht="19.2" x14ac:dyDescent="0.5">
      <c r="A54" s="52">
        <v>53</v>
      </c>
      <c r="B54" s="53" t="str">
        <f>元データ★ここを上書き!E278</f>
        <v>ピリ辛照り焼き野菜バーグ</v>
      </c>
      <c r="C54" s="53" t="str">
        <f t="shared" si="6"/>
        <v>ピリ辛照り焼き野菜バーグ</v>
      </c>
      <c r="D54" s="53" t="str">
        <f>元データ★ここを上書き!E279</f>
        <v>菜の花と蒸し鶏ぽん酢和え</v>
      </c>
      <c r="E54" s="53" t="s">
        <v>442</v>
      </c>
      <c r="F54" s="47" t="s">
        <v>829</v>
      </c>
      <c r="G54" s="54">
        <f>元データ★ここを上書き!CO283</f>
        <v>674</v>
      </c>
      <c r="H54" s="55">
        <f>元データ★ここを上書き!CP283</f>
        <v>25.7</v>
      </c>
      <c r="I54" s="55">
        <f>元データ★ここを上書き!CQ283</f>
        <v>22.2</v>
      </c>
      <c r="J54" s="55">
        <f>元データ★ここを上書き!CR283</f>
        <v>94.1</v>
      </c>
      <c r="K54" s="55">
        <f>元データ★ここを上書き!CS283</f>
        <v>3.4000000000000004</v>
      </c>
      <c r="L54" s="54">
        <f>元データ★ここを上書き!CT283</f>
        <v>145</v>
      </c>
      <c r="M54" s="55">
        <f>元データ★ここを上書き!CU283</f>
        <v>15.252225519287835</v>
      </c>
      <c r="N54" s="55">
        <f>元データ★ここを上書き!CV283</f>
        <v>29.643916913946583</v>
      </c>
      <c r="O54" s="55">
        <f>元データ★ここを上書き!CW283</f>
        <v>55.845697329376854</v>
      </c>
      <c r="P54" s="93" t="str">
        <f t="shared" si="2"/>
        <v>○</v>
      </c>
      <c r="Q54" s="93" t="str">
        <f t="shared" si="7"/>
        <v>○</v>
      </c>
      <c r="R54" s="93" t="str">
        <f t="shared" si="3"/>
        <v>○</v>
      </c>
      <c r="S54" s="93" t="str">
        <f t="shared" si="4"/>
        <v>○</v>
      </c>
      <c r="T54" s="93" t="str">
        <f t="shared" si="8"/>
        <v>○</v>
      </c>
      <c r="U54" s="93" t="str">
        <f t="shared" si="5"/>
        <v>○</v>
      </c>
    </row>
    <row r="55" spans="1:21" ht="19.2" x14ac:dyDescent="0.5">
      <c r="A55" s="52">
        <v>54</v>
      </c>
      <c r="B55" s="53" t="str">
        <f>元データ★ここを上書き!E284</f>
        <v>チーズ野菜バーグデミグラスソース</v>
      </c>
      <c r="C55" s="53" t="str">
        <f t="shared" si="6"/>
        <v>チーズ野菜バーグデミグラスソース</v>
      </c>
      <c r="D55" s="53" t="str">
        <f>元データ★ここを上書き!E285</f>
        <v>カリカリ豆腐サラダ</v>
      </c>
      <c r="E55" s="53" t="s">
        <v>442</v>
      </c>
      <c r="F55" s="47" t="s">
        <v>829</v>
      </c>
      <c r="G55" s="54">
        <f>元データ★ここを上書き!CO290</f>
        <v>705</v>
      </c>
      <c r="H55" s="55">
        <f>元データ★ここを上書き!CP290</f>
        <v>25.599999999999998</v>
      </c>
      <c r="I55" s="55">
        <f>元データ★ここを上書き!CQ290</f>
        <v>22.6</v>
      </c>
      <c r="J55" s="55">
        <f>元データ★ここを上書き!CR290</f>
        <v>99.6</v>
      </c>
      <c r="K55" s="55">
        <f>元データ★ここを上書き!CS290</f>
        <v>3.4000000000000004</v>
      </c>
      <c r="L55" s="54">
        <f>元データ★ここを上書き!CT290</f>
        <v>153</v>
      </c>
      <c r="M55" s="55">
        <f>元データ★ここを上書き!CU290</f>
        <v>14.524822695035461</v>
      </c>
      <c r="N55" s="55">
        <f>元データ★ここを上書き!CV290</f>
        <v>28.851063829787233</v>
      </c>
      <c r="O55" s="55">
        <f>元データ★ここを上書き!CW290</f>
        <v>56.51063829787234</v>
      </c>
      <c r="P55" s="93" t="str">
        <f t="shared" si="2"/>
        <v>○</v>
      </c>
      <c r="Q55" s="93" t="str">
        <f t="shared" si="7"/>
        <v>○</v>
      </c>
      <c r="R55" s="93" t="str">
        <f t="shared" si="3"/>
        <v>○</v>
      </c>
      <c r="S55" s="93" t="str">
        <f t="shared" si="4"/>
        <v>○</v>
      </c>
      <c r="T55" s="93" t="str">
        <f t="shared" si="8"/>
        <v>○</v>
      </c>
      <c r="U55" s="93" t="str">
        <f t="shared" si="5"/>
        <v>○</v>
      </c>
    </row>
    <row r="56" spans="1:21" ht="19.2" x14ac:dyDescent="0.5">
      <c r="A56" s="52">
        <v>55</v>
      </c>
      <c r="B56" s="53" t="str">
        <f>元データ★ここを上書き!E291</f>
        <v>キムチおろし野菜バーグ</v>
      </c>
      <c r="C56" s="53" t="str">
        <f t="shared" si="6"/>
        <v>キムチおろし野菜バーグ</v>
      </c>
      <c r="D56" s="53" t="str">
        <f>元データ★ここを上書き!E292</f>
        <v>蒸し鶏とごぼうのごまドレ和え</v>
      </c>
      <c r="E56" s="53" t="s">
        <v>442</v>
      </c>
      <c r="F56" s="47" t="s">
        <v>829</v>
      </c>
      <c r="G56" s="54">
        <f>元データ★ここを上書き!CO296</f>
        <v>692</v>
      </c>
      <c r="H56" s="55">
        <f>元データ★ここを上書き!CP296</f>
        <v>24.200000000000003</v>
      </c>
      <c r="I56" s="55">
        <f>元データ★ここを上書き!CQ296</f>
        <v>21.600000000000005</v>
      </c>
      <c r="J56" s="55">
        <f>元データ★ここを上書き!CR296</f>
        <v>100.99999999999999</v>
      </c>
      <c r="K56" s="55">
        <f>元データ★ここを上書き!CS296</f>
        <v>3.4000000000000004</v>
      </c>
      <c r="L56" s="54">
        <f>元データ★ここを上書き!CT296</f>
        <v>192.5</v>
      </c>
      <c r="M56" s="55">
        <f>元データ★ここを上書き!CU296</f>
        <v>13.988439306358384</v>
      </c>
      <c r="N56" s="55">
        <f>元データ★ここを上書き!CV296</f>
        <v>28.092485549132952</v>
      </c>
      <c r="O56" s="55">
        <f>元データ★ここを上書き!CW296</f>
        <v>58.381502890173401</v>
      </c>
      <c r="P56" s="93" t="str">
        <f t="shared" si="2"/>
        <v>○</v>
      </c>
      <c r="Q56" s="93" t="str">
        <f t="shared" si="7"/>
        <v>○</v>
      </c>
      <c r="R56" s="93" t="str">
        <f t="shared" si="3"/>
        <v>○</v>
      </c>
      <c r="S56" s="93" t="str">
        <f t="shared" si="4"/>
        <v>○</v>
      </c>
      <c r="T56" s="93" t="str">
        <f t="shared" si="8"/>
        <v>○</v>
      </c>
      <c r="U56" s="93" t="str">
        <f t="shared" si="5"/>
        <v>○</v>
      </c>
    </row>
    <row r="57" spans="1:21" ht="19.2" x14ac:dyDescent="0.5">
      <c r="A57" s="52">
        <v>56</v>
      </c>
      <c r="B57" s="53" t="str">
        <f>元データ★ここを上書き!E297</f>
        <v>八宝菜</v>
      </c>
      <c r="C57" s="53" t="str">
        <f t="shared" si="6"/>
        <v>八宝菜</v>
      </c>
      <c r="D57" s="53" t="str">
        <f>元データ★ここを上書き!E298</f>
        <v>エビにらまん</v>
      </c>
      <c r="E57" s="53" t="s">
        <v>442</v>
      </c>
      <c r="F57" s="47" t="s">
        <v>829</v>
      </c>
      <c r="G57" s="54">
        <f>元データ★ここを上書き!CO300</f>
        <v>661</v>
      </c>
      <c r="H57" s="55">
        <f>元データ★ここを上書き!CP300</f>
        <v>25.3</v>
      </c>
      <c r="I57" s="55">
        <f>元データ★ここを上書き!CQ300</f>
        <v>18.799999999999997</v>
      </c>
      <c r="J57" s="55">
        <f>元データ★ここを上書き!CR300</f>
        <v>97.6</v>
      </c>
      <c r="K57" s="55">
        <f>元データ★ここを上書き!CS300</f>
        <v>3.3999999999999995</v>
      </c>
      <c r="L57" s="54">
        <f>元データ★ここを上書き!CT300</f>
        <v>188.5</v>
      </c>
      <c r="M57" s="55">
        <f>元データ★ここを上書き!CU300</f>
        <v>15.310136157337368</v>
      </c>
      <c r="N57" s="55">
        <f>元データ★ここを上書き!CV300</f>
        <v>25.597579425113466</v>
      </c>
      <c r="O57" s="55">
        <f>元データ★ここを上書き!CW300</f>
        <v>59.062027231467475</v>
      </c>
      <c r="P57" s="93" t="str">
        <f t="shared" si="2"/>
        <v>○</v>
      </c>
      <c r="Q57" s="93" t="str">
        <f t="shared" si="7"/>
        <v>○</v>
      </c>
      <c r="R57" s="93" t="str">
        <f t="shared" si="3"/>
        <v>○</v>
      </c>
      <c r="S57" s="93" t="str">
        <f t="shared" si="4"/>
        <v>○</v>
      </c>
      <c r="T57" s="93" t="str">
        <f t="shared" si="8"/>
        <v>○</v>
      </c>
      <c r="U57" s="93" t="str">
        <f t="shared" si="5"/>
        <v>○</v>
      </c>
    </row>
    <row r="58" spans="1:21" ht="19.2" x14ac:dyDescent="0.5">
      <c r="A58" s="52">
        <v>57</v>
      </c>
      <c r="B58" s="53" t="str">
        <f>元データ★ここを上書き!E301</f>
        <v>ミネストローネロールキャベツ</v>
      </c>
      <c r="C58" s="53" t="str">
        <f t="shared" si="6"/>
        <v>ミネストローネロールキャベツ</v>
      </c>
      <c r="D58" s="53" t="str">
        <f>元データ★ここを上書き!E302</f>
        <v>チキンカツ</v>
      </c>
      <c r="E58" s="53" t="s">
        <v>442</v>
      </c>
      <c r="F58" s="47" t="s">
        <v>829</v>
      </c>
      <c r="G58" s="54">
        <f>元データ★ここを上書き!CO304</f>
        <v>683</v>
      </c>
      <c r="H58" s="55">
        <f>元データ★ここを上書き!CP304</f>
        <v>26.599999999999998</v>
      </c>
      <c r="I58" s="55">
        <f>元データ★ここを上書き!CQ304</f>
        <v>15.8</v>
      </c>
      <c r="J58" s="55">
        <f>元データ★ここを上書き!CR304</f>
        <v>107.6</v>
      </c>
      <c r="K58" s="55">
        <f>元データ★ここを上書き!CS304</f>
        <v>3.3999999999999995</v>
      </c>
      <c r="L58" s="54">
        <f>元データ★ここを上書き!CT304</f>
        <v>203.01</v>
      </c>
      <c r="M58" s="55">
        <f>元データ★ここを上書き!CU304</f>
        <v>15.578330893118594</v>
      </c>
      <c r="N58" s="55">
        <f>元データ★ここを上書き!CV304</f>
        <v>20.819912152269403</v>
      </c>
      <c r="O58" s="55">
        <f>元データ★ここを上書き!CW304</f>
        <v>63.016105417276712</v>
      </c>
      <c r="P58" s="93" t="str">
        <f t="shared" si="2"/>
        <v>○</v>
      </c>
      <c r="Q58" s="93" t="str">
        <f t="shared" si="7"/>
        <v>○</v>
      </c>
      <c r="R58" s="93" t="str">
        <f t="shared" si="3"/>
        <v>○</v>
      </c>
      <c r="S58" s="93" t="str">
        <f t="shared" si="4"/>
        <v>○</v>
      </c>
      <c r="T58" s="93" t="str">
        <f t="shared" si="8"/>
        <v>○</v>
      </c>
      <c r="U58" s="93" t="str">
        <f t="shared" si="5"/>
        <v>○</v>
      </c>
    </row>
    <row r="59" spans="1:21" ht="19.2" x14ac:dyDescent="0.5">
      <c r="A59" s="52">
        <v>58</v>
      </c>
      <c r="B59" s="53" t="str">
        <f>元データ★ここを上書き!E305</f>
        <v>ロールキャベツシチュー</v>
      </c>
      <c r="C59" s="53" t="str">
        <f t="shared" si="6"/>
        <v>ロールキャベツシチュー</v>
      </c>
      <c r="D59" s="53" t="str">
        <f>元データ★ここを上書き!E306</f>
        <v>いんげんのツナ和え</v>
      </c>
      <c r="E59" s="53" t="s">
        <v>442</v>
      </c>
      <c r="F59" s="47" t="s">
        <v>829</v>
      </c>
      <c r="G59" s="54">
        <f>元データ★ここを上書き!CO308</f>
        <v>666</v>
      </c>
      <c r="H59" s="55">
        <f>元データ★ここを上書き!CP308</f>
        <v>23.4</v>
      </c>
      <c r="I59" s="55">
        <f>元データ★ここを上書き!CQ308</f>
        <v>15.999999999999998</v>
      </c>
      <c r="J59" s="55">
        <f>元データ★ここを上書き!CR308</f>
        <v>108.2</v>
      </c>
      <c r="K59" s="55">
        <f>元データ★ここを上書き!CS308</f>
        <v>3.4000000000000004</v>
      </c>
      <c r="L59" s="54">
        <f>元データ★ここを上書き!CT308</f>
        <v>242</v>
      </c>
      <c r="M59" s="55">
        <f>元データ★ここを上書き!CU308</f>
        <v>14.054054054054053</v>
      </c>
      <c r="N59" s="55">
        <f>元データ★ここを上書き!CV308</f>
        <v>21.621621621621617</v>
      </c>
      <c r="O59" s="55">
        <f>元データ★ここを上書き!CW308</f>
        <v>64.98498498498499</v>
      </c>
      <c r="P59" s="93" t="str">
        <f t="shared" si="2"/>
        <v>○</v>
      </c>
      <c r="Q59" s="93" t="str">
        <f t="shared" si="7"/>
        <v>○</v>
      </c>
      <c r="R59" s="93" t="str">
        <f t="shared" si="3"/>
        <v>○</v>
      </c>
      <c r="S59" s="93" t="str">
        <f t="shared" si="4"/>
        <v>○</v>
      </c>
      <c r="T59" s="93" t="str">
        <f t="shared" si="8"/>
        <v>○</v>
      </c>
      <c r="U59" s="93" t="str">
        <f t="shared" si="5"/>
        <v>○</v>
      </c>
    </row>
    <row r="60" spans="1:21" ht="19.2" x14ac:dyDescent="0.5">
      <c r="A60" s="52">
        <v>59</v>
      </c>
      <c r="B60" s="53" t="str">
        <f>元データ★ここを上書き!E309</f>
        <v>明太チーズスンドゥブ(豆腐チゲ)</v>
      </c>
      <c r="C60" s="53" t="str">
        <f t="shared" si="6"/>
        <v>明太チーズスンドゥブ(豆腐チゲ)</v>
      </c>
      <c r="D60" s="53" t="str">
        <f>元データ★ここを上書き!E310</f>
        <v>ｵｸﾗと蒸し鶏の和え物</v>
      </c>
      <c r="E60" s="53" t="s">
        <v>442</v>
      </c>
      <c r="F60" s="47" t="s">
        <v>829</v>
      </c>
      <c r="G60" s="54">
        <f>元データ★ここを上書き!CO312</f>
        <v>672</v>
      </c>
      <c r="H60" s="55">
        <f>元データ★ここを上書き!CP312</f>
        <v>31.3</v>
      </c>
      <c r="I60" s="55">
        <f>元データ★ここを上書き!CQ312</f>
        <v>21.099999999999998</v>
      </c>
      <c r="J60" s="55">
        <f>元データ★ここを上書き!CR312</f>
        <v>89.899999999999991</v>
      </c>
      <c r="K60" s="55">
        <f>元データ★ここを上書き!CS312</f>
        <v>3.4000000000000004</v>
      </c>
      <c r="L60" s="54">
        <f>元データ★ここを上書き!CT312</f>
        <v>147</v>
      </c>
      <c r="M60" s="55">
        <f>元データ★ここを上書き!CU312</f>
        <v>18.63095238095238</v>
      </c>
      <c r="N60" s="55">
        <f>元データ★ここを上書き!CV312</f>
        <v>28.258928571428566</v>
      </c>
      <c r="O60" s="55">
        <f>元データ★ここを上書き!CW312</f>
        <v>53.511904761904759</v>
      </c>
      <c r="P60" s="93" t="str">
        <f t="shared" si="2"/>
        <v>○</v>
      </c>
      <c r="Q60" s="93" t="str">
        <f t="shared" si="7"/>
        <v>○</v>
      </c>
      <c r="R60" s="93" t="str">
        <f t="shared" si="3"/>
        <v>○</v>
      </c>
      <c r="S60" s="93" t="str">
        <f t="shared" si="4"/>
        <v>○</v>
      </c>
      <c r="T60" s="93" t="str">
        <f t="shared" si="8"/>
        <v>○</v>
      </c>
      <c r="U60" s="93" t="str">
        <f t="shared" si="5"/>
        <v>○</v>
      </c>
    </row>
    <row r="61" spans="1:21" ht="19.2" x14ac:dyDescent="0.5">
      <c r="A61" s="52">
        <v>60</v>
      </c>
      <c r="B61" s="53" t="str">
        <f>元データ★ここを上書き!E313</f>
        <v>ポトフ</v>
      </c>
      <c r="C61" s="53" t="str">
        <f t="shared" si="6"/>
        <v>ポトフ</v>
      </c>
      <c r="D61" s="53" t="str">
        <f>元データ★ここを上書き!E314</f>
        <v>イカときゅうりのキムチ和え</v>
      </c>
      <c r="E61" s="53" t="s">
        <v>442</v>
      </c>
      <c r="F61" s="47" t="s">
        <v>829</v>
      </c>
      <c r="G61" s="54">
        <f>元データ★ここを上書き!CO316</f>
        <v>684</v>
      </c>
      <c r="H61" s="55">
        <f>元データ★ここを上書き!CP316</f>
        <v>24</v>
      </c>
      <c r="I61" s="55">
        <f>元データ★ここを上書き!CQ316</f>
        <v>22.2</v>
      </c>
      <c r="J61" s="55">
        <f>元データ★ここを上書き!CR316</f>
        <v>101.5</v>
      </c>
      <c r="K61" s="55">
        <f>元データ★ここを上書き!CS316</f>
        <v>3.4000000000000004</v>
      </c>
      <c r="L61" s="54">
        <f>元データ★ここを上書き!CT316</f>
        <v>245</v>
      </c>
      <c r="M61" s="55">
        <f>元データ★ここを上書き!CU316</f>
        <v>14.035087719298245</v>
      </c>
      <c r="N61" s="55">
        <f>元データ★ここを上書き!CV316</f>
        <v>29.210526315789469</v>
      </c>
      <c r="O61" s="55">
        <f>元データ★ここを上書き!CW316</f>
        <v>59.356725146198826</v>
      </c>
      <c r="P61" s="93" t="str">
        <f t="shared" si="2"/>
        <v>○</v>
      </c>
      <c r="Q61" s="93" t="str">
        <f t="shared" si="7"/>
        <v>○</v>
      </c>
      <c r="R61" s="93" t="str">
        <f t="shared" si="3"/>
        <v>○</v>
      </c>
      <c r="S61" s="93" t="str">
        <f t="shared" si="4"/>
        <v>○</v>
      </c>
      <c r="T61" s="93" t="str">
        <f t="shared" si="8"/>
        <v>○</v>
      </c>
      <c r="U61" s="93" t="str">
        <f t="shared" si="5"/>
        <v>○</v>
      </c>
    </row>
  </sheetData>
  <autoFilter ref="A1:W61"/>
  <phoneticPr fontId="21"/>
  <pageMargins left="0.70866141732283472" right="0.7086614173228347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C316"/>
  <sheetViews>
    <sheetView tabSelected="1" topLeftCell="C1" zoomScale="85" zoomScaleNormal="85" zoomScaleSheetLayoutView="55" workbookViewId="0">
      <pane xSplit="2" ySplit="6" topLeftCell="F7" activePane="bottomRight" state="frozen"/>
      <selection activeCell="C1" sqref="C1"/>
      <selection pane="topRight" activeCell="E1" sqref="E1"/>
      <selection pane="bottomLeft" activeCell="C6" sqref="C6"/>
      <selection pane="bottomRight" activeCell="C1" sqref="C1"/>
    </sheetView>
  </sheetViews>
  <sheetFormatPr defaultColWidth="9" defaultRowHeight="13.5" customHeight="1" x14ac:dyDescent="0.2"/>
  <cols>
    <col min="1" max="1" width="5.6640625" style="2" hidden="1" customWidth="1"/>
    <col min="2" max="2" width="4" style="2" hidden="1" customWidth="1"/>
    <col min="3" max="3" width="36.88671875" style="2" customWidth="1"/>
    <col min="4" max="4" width="11.6640625" style="3" hidden="1" customWidth="1"/>
    <col min="5" max="5" width="37.6640625" style="2" customWidth="1"/>
    <col min="6" max="6" width="11.44140625" style="2" customWidth="1"/>
    <col min="7" max="7" width="9" style="2" customWidth="1"/>
    <col min="8" max="8" width="36.88671875" style="2" customWidth="1"/>
    <col min="9" max="9" width="11.6640625" style="3" hidden="1" customWidth="1"/>
    <col min="10" max="10" width="37.6640625" style="2" customWidth="1"/>
    <col min="11" max="11" width="7.88671875" style="2" hidden="1" customWidth="1"/>
    <col min="12" max="12" width="9" style="1" customWidth="1"/>
    <col min="13" max="13" width="4.6640625" style="1" bestFit="1" customWidth="1"/>
    <col min="14" max="14" width="14.109375" style="1" hidden="1" customWidth="1"/>
    <col min="15" max="15" width="8.33203125" style="1" hidden="1" customWidth="1"/>
    <col min="16" max="16" width="13.44140625" style="1" bestFit="1" customWidth="1"/>
    <col min="17" max="18" width="9" style="1" customWidth="1"/>
    <col min="19" max="55" width="1.33203125" style="1" hidden="1" customWidth="1"/>
    <col min="56" max="56" width="9" style="1"/>
    <col min="57" max="90" width="2.109375" style="1" hidden="1" customWidth="1"/>
    <col min="91" max="97" width="9" style="1" hidden="1" customWidth="1"/>
    <col min="98" max="98" width="9" style="80" hidden="1" customWidth="1"/>
    <col min="99" max="101" width="9" style="1" hidden="1" customWidth="1"/>
    <col min="102" max="106" width="9" style="1"/>
    <col min="107" max="107" width="9.77734375" style="1" bestFit="1" customWidth="1"/>
    <col min="108" max="16384" width="9" style="1"/>
  </cols>
  <sheetData>
    <row r="1" spans="1:107" ht="51.75" customHeight="1" x14ac:dyDescent="0.3">
      <c r="A1" s="1"/>
      <c r="B1" s="1"/>
      <c r="C1" s="99" t="s">
        <v>553</v>
      </c>
      <c r="D1" s="1"/>
      <c r="E1" s="1"/>
      <c r="F1" s="107" t="s">
        <v>554</v>
      </c>
      <c r="G1" s="108"/>
      <c r="H1" s="109"/>
      <c r="I1" s="107"/>
      <c r="J1" s="107"/>
      <c r="K1" s="110"/>
      <c r="L1" s="107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2" t="s">
        <v>77</v>
      </c>
      <c r="BM1" s="113"/>
      <c r="BN1" s="113"/>
      <c r="BO1" s="113"/>
      <c r="BP1" s="113"/>
      <c r="BQ1" s="113"/>
      <c r="BR1" s="113"/>
      <c r="BS1" s="112" t="s">
        <v>78</v>
      </c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9"/>
    </row>
    <row r="2" spans="1:107" ht="52.2" x14ac:dyDescent="0.2">
      <c r="A2" s="4" t="s">
        <v>79</v>
      </c>
      <c r="B2" s="4" t="s">
        <v>80</v>
      </c>
      <c r="C2" s="4" t="s">
        <v>81</v>
      </c>
      <c r="D2" s="5" t="s">
        <v>82</v>
      </c>
      <c r="E2" s="4" t="s">
        <v>83</v>
      </c>
      <c r="F2" s="4" t="s">
        <v>79</v>
      </c>
      <c r="G2" s="4" t="s">
        <v>80</v>
      </c>
      <c r="H2" s="4" t="s">
        <v>81</v>
      </c>
      <c r="I2" s="5" t="s">
        <v>82</v>
      </c>
      <c r="J2" s="4"/>
      <c r="K2" s="4" t="s">
        <v>84</v>
      </c>
      <c r="L2" s="4" t="s">
        <v>85</v>
      </c>
      <c r="M2" s="4">
        <v>45</v>
      </c>
      <c r="N2" s="4" t="s">
        <v>0</v>
      </c>
      <c r="O2" s="4" t="s">
        <v>1</v>
      </c>
      <c r="P2" s="4" t="s">
        <v>2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 t="s">
        <v>20</v>
      </c>
      <c r="AI2" s="4" t="s">
        <v>21</v>
      </c>
      <c r="AJ2" s="4" t="s">
        <v>22</v>
      </c>
      <c r="AK2" s="4" t="s">
        <v>23</v>
      </c>
      <c r="AL2" s="4" t="s">
        <v>24</v>
      </c>
      <c r="AM2" s="4" t="s">
        <v>25</v>
      </c>
      <c r="AN2" s="4" t="s">
        <v>26</v>
      </c>
      <c r="AO2" s="4" t="s">
        <v>27</v>
      </c>
      <c r="AP2" s="4" t="s">
        <v>28</v>
      </c>
      <c r="AQ2" s="4" t="s">
        <v>29</v>
      </c>
      <c r="AR2" s="4" t="s">
        <v>30</v>
      </c>
      <c r="AS2" s="4" t="s">
        <v>31</v>
      </c>
      <c r="AT2" s="4" t="s">
        <v>32</v>
      </c>
      <c r="AU2" s="4" t="s">
        <v>33</v>
      </c>
      <c r="AV2" s="4" t="s">
        <v>34</v>
      </c>
      <c r="AW2" s="4" t="s">
        <v>35</v>
      </c>
      <c r="AX2" s="4" t="s">
        <v>36</v>
      </c>
      <c r="AY2" s="4" t="s">
        <v>37</v>
      </c>
      <c r="AZ2" s="4" t="s">
        <v>38</v>
      </c>
      <c r="BA2" s="4" t="s">
        <v>39</v>
      </c>
      <c r="BB2" s="4" t="s">
        <v>40</v>
      </c>
      <c r="BC2" s="4" t="s">
        <v>41</v>
      </c>
      <c r="BD2" s="4" t="s">
        <v>42</v>
      </c>
      <c r="BE2" s="4" t="s">
        <v>43</v>
      </c>
      <c r="BF2" s="4" t="s">
        <v>44</v>
      </c>
      <c r="BG2" s="4" t="s">
        <v>45</v>
      </c>
      <c r="BH2" s="4" t="s">
        <v>46</v>
      </c>
      <c r="BI2" s="4" t="s">
        <v>47</v>
      </c>
      <c r="BJ2" s="4" t="s">
        <v>48</v>
      </c>
      <c r="BK2" s="4" t="s">
        <v>49</v>
      </c>
      <c r="BL2" s="4" t="s">
        <v>50</v>
      </c>
      <c r="BM2" s="4" t="s">
        <v>51</v>
      </c>
      <c r="BN2" s="4" t="s">
        <v>52</v>
      </c>
      <c r="BO2" s="4" t="s">
        <v>53</v>
      </c>
      <c r="BP2" s="4" t="s">
        <v>54</v>
      </c>
      <c r="BQ2" s="4" t="s">
        <v>55</v>
      </c>
      <c r="BR2" s="4" t="s">
        <v>56</v>
      </c>
      <c r="BS2" s="4" t="s">
        <v>57</v>
      </c>
      <c r="BT2" s="4" t="s">
        <v>58</v>
      </c>
      <c r="BU2" s="4" t="s">
        <v>59</v>
      </c>
      <c r="BV2" s="4" t="s">
        <v>60</v>
      </c>
      <c r="BW2" s="4" t="s">
        <v>61</v>
      </c>
      <c r="BX2" s="4" t="s">
        <v>62</v>
      </c>
      <c r="BY2" s="4" t="s">
        <v>63</v>
      </c>
      <c r="BZ2" s="4" t="s">
        <v>64</v>
      </c>
      <c r="CA2" s="4" t="s">
        <v>65</v>
      </c>
      <c r="CB2" s="4" t="s">
        <v>66</v>
      </c>
      <c r="CC2" s="4" t="s">
        <v>67</v>
      </c>
      <c r="CD2" s="4" t="s">
        <v>68</v>
      </c>
      <c r="CE2" s="4" t="s">
        <v>69</v>
      </c>
      <c r="CF2" s="4" t="s">
        <v>70</v>
      </c>
      <c r="CG2" s="4" t="s">
        <v>71</v>
      </c>
      <c r="CH2" s="4" t="s">
        <v>72</v>
      </c>
      <c r="CI2" s="4" t="s">
        <v>73</v>
      </c>
      <c r="CJ2" s="4" t="s">
        <v>74</v>
      </c>
      <c r="CK2" s="4" t="s">
        <v>75</v>
      </c>
      <c r="CL2" s="4" t="s">
        <v>76</v>
      </c>
      <c r="CM2" s="9"/>
      <c r="CO2" s="56" t="s">
        <v>470</v>
      </c>
      <c r="CP2" s="57" t="s">
        <v>436</v>
      </c>
      <c r="CQ2" s="57" t="s">
        <v>437</v>
      </c>
      <c r="CR2" s="57" t="s">
        <v>438</v>
      </c>
      <c r="CS2" s="57" t="s">
        <v>462</v>
      </c>
      <c r="CT2" s="81" t="s">
        <v>471</v>
      </c>
      <c r="CU2" s="43" t="s">
        <v>463</v>
      </c>
      <c r="CV2" s="43" t="s">
        <v>464</v>
      </c>
      <c r="CW2" s="43" t="s">
        <v>465</v>
      </c>
      <c r="CX2" s="44" t="s">
        <v>435</v>
      </c>
      <c r="CY2" s="44" t="s">
        <v>462</v>
      </c>
      <c r="CZ2" s="44" t="s">
        <v>466</v>
      </c>
      <c r="DA2" s="44" t="s">
        <v>467</v>
      </c>
      <c r="DB2" s="44" t="s">
        <v>468</v>
      </c>
      <c r="DC2" s="44" t="s">
        <v>469</v>
      </c>
    </row>
    <row r="3" spans="1:107" ht="13.5" customHeight="1" x14ac:dyDescent="0.2">
      <c r="A3" s="89" t="s">
        <v>86</v>
      </c>
      <c r="B3" s="89" t="s">
        <v>87</v>
      </c>
      <c r="C3" s="94" t="s">
        <v>88</v>
      </c>
      <c r="D3" s="90" t="s">
        <v>89</v>
      </c>
      <c r="E3" s="92" t="s">
        <v>440</v>
      </c>
      <c r="F3" s="94" t="s">
        <v>670</v>
      </c>
      <c r="G3" s="94" t="s">
        <v>87</v>
      </c>
      <c r="H3" s="94" t="s">
        <v>88</v>
      </c>
      <c r="I3" s="90" t="s">
        <v>89</v>
      </c>
      <c r="J3" s="94" t="s">
        <v>830</v>
      </c>
      <c r="K3" s="91">
        <v>169.5</v>
      </c>
      <c r="L3" s="91">
        <v>170.27</v>
      </c>
      <c r="M3" s="95">
        <v>284</v>
      </c>
      <c r="N3" s="95">
        <v>410</v>
      </c>
      <c r="O3" s="96">
        <v>112.7</v>
      </c>
      <c r="P3" s="96">
        <v>13.5</v>
      </c>
      <c r="Q3" s="96">
        <v>14.2</v>
      </c>
      <c r="R3" s="96">
        <v>26.099999999999998</v>
      </c>
      <c r="S3" s="96">
        <v>3.0999999999999996</v>
      </c>
      <c r="T3" s="95">
        <v>903</v>
      </c>
      <c r="U3" s="95">
        <v>260</v>
      </c>
      <c r="V3" s="95">
        <v>36</v>
      </c>
      <c r="W3" s="95">
        <v>29</v>
      </c>
      <c r="X3" s="95">
        <v>119</v>
      </c>
      <c r="Y3" s="96">
        <v>1.6</v>
      </c>
      <c r="Z3" s="96">
        <v>1.9000000000000001</v>
      </c>
      <c r="AA3" s="97">
        <v>9.9999999999999992E-2</v>
      </c>
      <c r="AB3" s="97">
        <v>0.2</v>
      </c>
      <c r="AC3" s="95">
        <v>2</v>
      </c>
      <c r="AD3" s="95">
        <v>0</v>
      </c>
      <c r="AE3" s="95">
        <v>170</v>
      </c>
      <c r="AF3" s="95">
        <v>0</v>
      </c>
      <c r="AG3" s="95">
        <v>170</v>
      </c>
      <c r="AH3" s="95">
        <v>15</v>
      </c>
      <c r="AI3" s="96">
        <v>0</v>
      </c>
      <c r="AJ3" s="96">
        <v>1.9000000000000001</v>
      </c>
      <c r="AK3" s="96">
        <v>0.1</v>
      </c>
      <c r="AL3" s="96">
        <v>3.3000000000000003</v>
      </c>
      <c r="AM3" s="96">
        <v>0.1</v>
      </c>
      <c r="AN3" s="95">
        <v>24</v>
      </c>
      <c r="AO3" s="97">
        <v>0.08</v>
      </c>
      <c r="AP3" s="97">
        <v>9.9999999999999992E-2</v>
      </c>
      <c r="AQ3" s="96">
        <v>2.6</v>
      </c>
      <c r="AR3" s="97">
        <v>0.21000000000000002</v>
      </c>
      <c r="AS3" s="96">
        <v>0.6</v>
      </c>
      <c r="AT3" s="95">
        <v>31</v>
      </c>
      <c r="AU3" s="97">
        <v>0.47000000000000003</v>
      </c>
      <c r="AV3" s="95">
        <v>3</v>
      </c>
      <c r="AW3" s="97">
        <v>2.27</v>
      </c>
      <c r="AX3" s="97">
        <v>7.4399999999999995</v>
      </c>
      <c r="AY3" s="97">
        <v>3.01</v>
      </c>
      <c r="AZ3" s="95">
        <v>25</v>
      </c>
      <c r="BA3" s="96">
        <v>0.79999999999999993</v>
      </c>
      <c r="BB3" s="96">
        <v>1.9000000000000004</v>
      </c>
      <c r="BC3" s="96">
        <v>2.8000000000000003</v>
      </c>
      <c r="BD3" s="96">
        <v>2</v>
      </c>
      <c r="BE3" s="96">
        <v>10.399999999999999</v>
      </c>
      <c r="BF3" s="96">
        <v>13.3</v>
      </c>
      <c r="BG3" s="95">
        <v>0</v>
      </c>
      <c r="BH3" s="95">
        <v>5</v>
      </c>
      <c r="BI3" s="95">
        <v>0</v>
      </c>
      <c r="BJ3" s="95">
        <v>1</v>
      </c>
      <c r="BK3" s="96">
        <v>0.30000000000000004</v>
      </c>
      <c r="BL3" s="94" t="s">
        <v>671</v>
      </c>
      <c r="BM3" s="94"/>
      <c r="BN3" s="94" t="s">
        <v>671</v>
      </c>
      <c r="BO3" s="94"/>
      <c r="BP3" s="94"/>
      <c r="BQ3" s="94"/>
      <c r="BR3" s="94"/>
      <c r="BS3" s="94"/>
      <c r="BT3" s="94"/>
      <c r="BU3" s="94"/>
      <c r="BV3" s="94"/>
      <c r="BW3" s="94"/>
      <c r="BX3" s="94" t="s">
        <v>671</v>
      </c>
      <c r="BY3" s="94"/>
      <c r="BZ3" s="94"/>
      <c r="CA3" s="94"/>
      <c r="CB3" s="94" t="s">
        <v>671</v>
      </c>
      <c r="CC3" s="94" t="s">
        <v>671</v>
      </c>
      <c r="CD3" s="94"/>
      <c r="CE3" s="94" t="s">
        <v>671</v>
      </c>
      <c r="CF3" s="94"/>
      <c r="CG3" s="94"/>
      <c r="CH3" s="94"/>
      <c r="CI3" s="94" t="s">
        <v>671</v>
      </c>
      <c r="CJ3" s="94"/>
      <c r="CK3" s="94"/>
      <c r="CL3" s="94"/>
      <c r="CM3" s="98"/>
      <c r="CT3" s="1"/>
    </row>
    <row r="4" spans="1:107" ht="13.5" customHeight="1" x14ac:dyDescent="0.2">
      <c r="A4" s="103" t="s">
        <v>86</v>
      </c>
      <c r="B4" s="103" t="s">
        <v>87</v>
      </c>
      <c r="C4" s="103" t="s">
        <v>88</v>
      </c>
      <c r="D4" s="5" t="s">
        <v>90</v>
      </c>
      <c r="E4" s="10" t="s">
        <v>441</v>
      </c>
      <c r="F4" s="103" t="s">
        <v>670</v>
      </c>
      <c r="G4" s="103" t="s">
        <v>87</v>
      </c>
      <c r="H4" s="103" t="s">
        <v>88</v>
      </c>
      <c r="I4" s="5" t="s">
        <v>90</v>
      </c>
      <c r="J4" s="103" t="s">
        <v>555</v>
      </c>
      <c r="K4" s="6">
        <v>36</v>
      </c>
      <c r="L4" s="6">
        <v>15.44</v>
      </c>
      <c r="M4" s="7">
        <v>8</v>
      </c>
      <c r="N4" s="7">
        <v>34</v>
      </c>
      <c r="O4" s="8">
        <v>33.200000000000003</v>
      </c>
      <c r="P4" s="8">
        <v>0.5</v>
      </c>
      <c r="Q4" s="8">
        <v>0.1</v>
      </c>
      <c r="R4" s="8">
        <v>2</v>
      </c>
      <c r="S4" s="8">
        <v>0.2</v>
      </c>
      <c r="T4" s="7">
        <v>4</v>
      </c>
      <c r="U4" s="7">
        <v>83</v>
      </c>
      <c r="V4" s="7">
        <v>20</v>
      </c>
      <c r="W4" s="7">
        <v>5</v>
      </c>
      <c r="X4" s="7">
        <v>11</v>
      </c>
      <c r="Y4" s="8">
        <v>0.2</v>
      </c>
      <c r="Z4" s="8">
        <v>0.1</v>
      </c>
      <c r="AA4" s="6">
        <v>0.01</v>
      </c>
      <c r="AB4" s="6">
        <v>6.0000000000000005E-2</v>
      </c>
      <c r="AC4" s="7">
        <v>0</v>
      </c>
      <c r="AD4" s="7">
        <v>99</v>
      </c>
      <c r="AE4" s="7">
        <v>261</v>
      </c>
      <c r="AF4" s="7">
        <v>0</v>
      </c>
      <c r="AG4" s="7">
        <v>312</v>
      </c>
      <c r="AH4" s="7">
        <v>26</v>
      </c>
      <c r="AI4" s="8">
        <v>0</v>
      </c>
      <c r="AJ4" s="8">
        <v>0.1</v>
      </c>
      <c r="AK4" s="8">
        <v>0</v>
      </c>
      <c r="AL4" s="8">
        <v>0</v>
      </c>
      <c r="AM4" s="8">
        <v>0</v>
      </c>
      <c r="AN4" s="7">
        <v>28</v>
      </c>
      <c r="AO4" s="6">
        <v>0.01</v>
      </c>
      <c r="AP4" s="6">
        <v>0.01</v>
      </c>
      <c r="AQ4" s="8">
        <v>0.1</v>
      </c>
      <c r="AR4" s="6">
        <v>0.04</v>
      </c>
      <c r="AS4" s="8">
        <v>0</v>
      </c>
      <c r="AT4" s="7">
        <v>28</v>
      </c>
      <c r="AU4" s="6">
        <v>0.1</v>
      </c>
      <c r="AV4" s="7">
        <v>14</v>
      </c>
      <c r="AW4" s="6">
        <v>0.01</v>
      </c>
      <c r="AX4" s="6">
        <v>0</v>
      </c>
      <c r="AY4" s="6">
        <v>0.01</v>
      </c>
      <c r="AZ4" s="7">
        <v>0</v>
      </c>
      <c r="BA4" s="8">
        <v>0.1</v>
      </c>
      <c r="BB4" s="8">
        <v>0.6</v>
      </c>
      <c r="BC4" s="8">
        <v>0.7</v>
      </c>
      <c r="BD4" s="8">
        <v>0</v>
      </c>
      <c r="BE4" s="8">
        <v>0.4</v>
      </c>
      <c r="BF4" s="8">
        <v>0</v>
      </c>
      <c r="BG4" s="7">
        <v>0</v>
      </c>
      <c r="BH4" s="7">
        <v>0</v>
      </c>
      <c r="BI4" s="7">
        <v>0</v>
      </c>
      <c r="BJ4" s="7">
        <v>2</v>
      </c>
      <c r="BK4" s="8">
        <v>0.6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9"/>
      <c r="CT4" s="1"/>
    </row>
    <row r="5" spans="1:107" ht="13.5" customHeight="1" x14ac:dyDescent="0.2">
      <c r="A5" s="4" t="s">
        <v>86</v>
      </c>
      <c r="B5" s="4" t="s">
        <v>87</v>
      </c>
      <c r="C5" s="4" t="s">
        <v>88</v>
      </c>
      <c r="D5" s="5" t="s">
        <v>90</v>
      </c>
      <c r="E5" s="10"/>
      <c r="F5" s="4" t="s">
        <v>670</v>
      </c>
      <c r="G5" s="4" t="s">
        <v>87</v>
      </c>
      <c r="H5" s="4" t="s">
        <v>88</v>
      </c>
      <c r="I5" s="5" t="s">
        <v>91</v>
      </c>
      <c r="J5" s="4" t="s">
        <v>831</v>
      </c>
      <c r="K5" s="6">
        <v>166</v>
      </c>
      <c r="L5" s="6">
        <v>47.45</v>
      </c>
      <c r="M5" s="7">
        <v>112</v>
      </c>
      <c r="N5" s="7">
        <v>116</v>
      </c>
      <c r="O5" s="8">
        <v>82.9</v>
      </c>
      <c r="P5" s="8">
        <v>5.1999999999999993</v>
      </c>
      <c r="Q5" s="8">
        <v>4.9000000000000004</v>
      </c>
      <c r="R5" s="8">
        <v>11.500000000000002</v>
      </c>
      <c r="S5" s="8">
        <v>1.6</v>
      </c>
      <c r="T5" s="7">
        <v>394</v>
      </c>
      <c r="U5" s="7">
        <v>288</v>
      </c>
      <c r="V5" s="7">
        <v>11</v>
      </c>
      <c r="W5" s="7">
        <v>19</v>
      </c>
      <c r="X5" s="7">
        <v>66</v>
      </c>
      <c r="Y5" s="8">
        <v>0.5</v>
      </c>
      <c r="Z5" s="8">
        <v>0.6</v>
      </c>
      <c r="AA5" s="6">
        <v>7.0000000000000007E-2</v>
      </c>
      <c r="AB5" s="6">
        <v>0.1</v>
      </c>
      <c r="AC5" s="7">
        <v>1</v>
      </c>
      <c r="AD5" s="7">
        <v>330</v>
      </c>
      <c r="AE5" s="7">
        <v>713</v>
      </c>
      <c r="AF5" s="7">
        <v>0</v>
      </c>
      <c r="AG5" s="7">
        <v>883</v>
      </c>
      <c r="AH5" s="7">
        <v>75</v>
      </c>
      <c r="AI5" s="8">
        <v>0</v>
      </c>
      <c r="AJ5" s="8">
        <v>0.4</v>
      </c>
      <c r="AK5" s="8">
        <v>0</v>
      </c>
      <c r="AL5" s="8">
        <v>0.6</v>
      </c>
      <c r="AM5" s="8">
        <v>0</v>
      </c>
      <c r="AN5" s="7">
        <v>17</v>
      </c>
      <c r="AO5" s="6">
        <v>0.18000000000000002</v>
      </c>
      <c r="AP5" s="6">
        <v>0.08</v>
      </c>
      <c r="AQ5" s="8">
        <v>1.5000000000000002</v>
      </c>
      <c r="AR5" s="6">
        <v>0.18000000000000002</v>
      </c>
      <c r="AS5" s="8">
        <v>0.1</v>
      </c>
      <c r="AT5" s="7">
        <v>15</v>
      </c>
      <c r="AU5" s="6">
        <v>0.49000000000000005</v>
      </c>
      <c r="AV5" s="7">
        <v>12</v>
      </c>
      <c r="AW5" s="6">
        <v>1.19</v>
      </c>
      <c r="AX5" s="6">
        <v>2.5</v>
      </c>
      <c r="AY5" s="6">
        <v>0.87000000000000011</v>
      </c>
      <c r="AZ5" s="7">
        <v>13</v>
      </c>
      <c r="BA5" s="8">
        <v>0.4</v>
      </c>
      <c r="BB5" s="8">
        <v>0.9</v>
      </c>
      <c r="BC5" s="8">
        <v>1.3</v>
      </c>
      <c r="BD5" s="8">
        <v>0.5</v>
      </c>
      <c r="BE5" s="8">
        <v>0.2</v>
      </c>
      <c r="BF5" s="8">
        <v>2</v>
      </c>
      <c r="BG5" s="7">
        <v>0</v>
      </c>
      <c r="BH5" s="7">
        <v>0</v>
      </c>
      <c r="BI5" s="7">
        <v>0</v>
      </c>
      <c r="BJ5" s="7">
        <v>0</v>
      </c>
      <c r="BK5" s="8">
        <v>0.1</v>
      </c>
      <c r="BL5" s="4" t="s">
        <v>671</v>
      </c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 t="s">
        <v>671</v>
      </c>
      <c r="CC5" s="4"/>
      <c r="CD5" s="4"/>
      <c r="CE5" s="4" t="s">
        <v>671</v>
      </c>
      <c r="CF5" s="4"/>
      <c r="CG5" s="4"/>
      <c r="CH5" s="4"/>
      <c r="CI5" s="4"/>
      <c r="CJ5" s="4"/>
      <c r="CK5" s="4"/>
      <c r="CL5" s="4"/>
      <c r="CM5" s="9"/>
      <c r="CT5" s="1"/>
    </row>
    <row r="6" spans="1:107" ht="13.5" customHeight="1" x14ac:dyDescent="0.2">
      <c r="A6" s="4" t="s">
        <v>86</v>
      </c>
      <c r="B6" s="4" t="s">
        <v>87</v>
      </c>
      <c r="C6" s="4" t="s">
        <v>88</v>
      </c>
      <c r="D6" s="5" t="s">
        <v>91</v>
      </c>
      <c r="E6" s="10"/>
      <c r="F6" s="4" t="s">
        <v>670</v>
      </c>
      <c r="G6" s="4" t="s">
        <v>87</v>
      </c>
      <c r="H6" s="4" t="s">
        <v>88</v>
      </c>
      <c r="I6" s="5" t="s">
        <v>92</v>
      </c>
      <c r="J6" s="4" t="s">
        <v>556</v>
      </c>
      <c r="K6" s="6">
        <v>90</v>
      </c>
      <c r="L6" s="6">
        <v>28.08</v>
      </c>
      <c r="M6" s="7">
        <v>315</v>
      </c>
      <c r="N6" s="7">
        <v>1324</v>
      </c>
      <c r="O6" s="8">
        <v>13.5</v>
      </c>
      <c r="P6" s="8">
        <v>5.6000000000000005</v>
      </c>
      <c r="Q6" s="8">
        <v>0.89999999999999991</v>
      </c>
      <c r="R6" s="8">
        <v>69.599999999999994</v>
      </c>
      <c r="S6" s="8">
        <v>0.4</v>
      </c>
      <c r="T6" s="7">
        <v>1</v>
      </c>
      <c r="U6" s="7">
        <v>101</v>
      </c>
      <c r="V6" s="7">
        <v>8</v>
      </c>
      <c r="W6" s="7">
        <v>24</v>
      </c>
      <c r="X6" s="7">
        <v>97</v>
      </c>
      <c r="Y6" s="8">
        <v>0.8</v>
      </c>
      <c r="Z6" s="8">
        <v>1.2</v>
      </c>
      <c r="AA6" s="6">
        <v>0.2</v>
      </c>
      <c r="AB6" s="6">
        <v>0.73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7">
        <v>0</v>
      </c>
      <c r="AO6" s="6">
        <v>0.08</v>
      </c>
      <c r="AP6" s="6">
        <v>0.02</v>
      </c>
      <c r="AQ6" s="8">
        <v>1.5</v>
      </c>
      <c r="AR6" s="6">
        <v>0.11</v>
      </c>
      <c r="AS6" s="8">
        <v>0</v>
      </c>
      <c r="AT6" s="7">
        <v>11</v>
      </c>
      <c r="AU6" s="6">
        <v>0.55000000000000004</v>
      </c>
      <c r="AV6" s="7">
        <v>0</v>
      </c>
      <c r="AW6" s="6">
        <v>0.28999999999999998</v>
      </c>
      <c r="AX6" s="6">
        <v>0.16999999999999998</v>
      </c>
      <c r="AY6" s="6">
        <v>0.33</v>
      </c>
      <c r="AZ6" s="7">
        <v>0</v>
      </c>
      <c r="BA6" s="8">
        <v>0.8</v>
      </c>
      <c r="BB6" s="8">
        <v>1</v>
      </c>
      <c r="BC6" s="8">
        <v>2.6</v>
      </c>
      <c r="BD6" s="8">
        <v>0</v>
      </c>
      <c r="BE6" s="8">
        <v>1.1000000000000001</v>
      </c>
      <c r="BF6" s="8">
        <v>0.2</v>
      </c>
      <c r="BG6" s="7">
        <v>0</v>
      </c>
      <c r="BH6" s="7">
        <v>0</v>
      </c>
      <c r="BI6" s="7">
        <v>0</v>
      </c>
      <c r="BJ6" s="7">
        <v>2</v>
      </c>
      <c r="BK6" s="8">
        <v>0.5</v>
      </c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9"/>
      <c r="CT6" s="1"/>
    </row>
    <row r="7" spans="1:107" s="71" customFormat="1" ht="13.5" customHeight="1" x14ac:dyDescent="0.2">
      <c r="A7" s="69" t="s">
        <v>86</v>
      </c>
      <c r="B7" s="69" t="s">
        <v>87</v>
      </c>
      <c r="C7" s="69" t="s">
        <v>88</v>
      </c>
      <c r="D7" s="70" t="s">
        <v>92</v>
      </c>
      <c r="E7" s="65"/>
      <c r="F7" s="69" t="s">
        <v>670</v>
      </c>
      <c r="G7" s="69" t="s">
        <v>87</v>
      </c>
      <c r="H7" s="69" t="s">
        <v>88</v>
      </c>
      <c r="I7" s="70" t="s">
        <v>95</v>
      </c>
      <c r="J7" s="69" t="s">
        <v>672</v>
      </c>
      <c r="K7" s="72">
        <v>201</v>
      </c>
      <c r="L7" s="72">
        <v>14.31</v>
      </c>
      <c r="M7" s="73">
        <v>28</v>
      </c>
      <c r="N7" s="73">
        <v>28</v>
      </c>
      <c r="O7" s="74">
        <v>43.199999999999996</v>
      </c>
      <c r="P7" s="74">
        <v>1.6</v>
      </c>
      <c r="Q7" s="74">
        <v>0.60000000000000009</v>
      </c>
      <c r="R7" s="74">
        <v>4.4000000000000004</v>
      </c>
      <c r="S7" s="74">
        <v>1.2000000000000002</v>
      </c>
      <c r="T7" s="73">
        <v>288</v>
      </c>
      <c r="U7" s="73">
        <v>82</v>
      </c>
      <c r="V7" s="73">
        <v>15</v>
      </c>
      <c r="W7" s="73">
        <v>5</v>
      </c>
      <c r="X7" s="73">
        <v>15</v>
      </c>
      <c r="Y7" s="74">
        <v>0.2</v>
      </c>
      <c r="Z7" s="74">
        <v>0.1</v>
      </c>
      <c r="AA7" s="72">
        <v>0.02</v>
      </c>
      <c r="AB7" s="72">
        <v>0.06</v>
      </c>
      <c r="AC7" s="73">
        <v>0</v>
      </c>
      <c r="AD7" s="73">
        <v>0</v>
      </c>
      <c r="AE7" s="73">
        <v>28</v>
      </c>
      <c r="AF7" s="73">
        <v>4</v>
      </c>
      <c r="AG7" s="73">
        <v>30</v>
      </c>
      <c r="AH7" s="73">
        <v>2</v>
      </c>
      <c r="AI7" s="74">
        <v>0</v>
      </c>
      <c r="AJ7" s="74">
        <v>0.2</v>
      </c>
      <c r="AK7" s="74">
        <v>0</v>
      </c>
      <c r="AL7" s="74">
        <v>0.2</v>
      </c>
      <c r="AM7" s="74">
        <v>0.1</v>
      </c>
      <c r="AN7" s="73">
        <v>53</v>
      </c>
      <c r="AO7" s="72">
        <v>0.02</v>
      </c>
      <c r="AP7" s="72">
        <v>0.02</v>
      </c>
      <c r="AQ7" s="74">
        <v>0.2</v>
      </c>
      <c r="AR7" s="72">
        <v>0.04</v>
      </c>
      <c r="AS7" s="74">
        <v>0</v>
      </c>
      <c r="AT7" s="73">
        <v>27</v>
      </c>
      <c r="AU7" s="72">
        <v>0.12</v>
      </c>
      <c r="AV7" s="73">
        <v>7</v>
      </c>
      <c r="AW7" s="72">
        <v>0.02</v>
      </c>
      <c r="AX7" s="72">
        <v>0.02</v>
      </c>
      <c r="AY7" s="72">
        <v>0.09</v>
      </c>
      <c r="AZ7" s="73">
        <v>0</v>
      </c>
      <c r="BA7" s="74">
        <v>0.1</v>
      </c>
      <c r="BB7" s="74">
        <v>0.5</v>
      </c>
      <c r="BC7" s="74">
        <v>0.60000000000000009</v>
      </c>
      <c r="BD7" s="74">
        <v>0.7</v>
      </c>
      <c r="BE7" s="74">
        <v>0.5</v>
      </c>
      <c r="BF7" s="74">
        <v>0.1</v>
      </c>
      <c r="BG7" s="73">
        <v>0</v>
      </c>
      <c r="BH7" s="73">
        <v>0</v>
      </c>
      <c r="BI7" s="73">
        <v>0</v>
      </c>
      <c r="BJ7" s="73">
        <v>2</v>
      </c>
      <c r="BK7" s="74">
        <v>0.4</v>
      </c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 t="s">
        <v>671</v>
      </c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75"/>
      <c r="CO7" s="76">
        <f>SUM(M3:M7)</f>
        <v>747</v>
      </c>
      <c r="CP7" s="77">
        <f>SUM(P3:P7)</f>
        <v>26.400000000000002</v>
      </c>
      <c r="CQ7" s="77">
        <f>SUM(Q3:Q7)</f>
        <v>20.7</v>
      </c>
      <c r="CR7" s="77">
        <f>SUM(R3:R7)</f>
        <v>113.6</v>
      </c>
      <c r="CS7" s="77">
        <f>SUM(BD3:BD7)</f>
        <v>3.2</v>
      </c>
      <c r="CT7" s="82">
        <v>149.5</v>
      </c>
      <c r="CU7" s="78">
        <f>$CP7*4/CO7*100</f>
        <v>14.136546184738958</v>
      </c>
      <c r="CV7" s="78">
        <f>CQ7*9/CO7*100</f>
        <v>24.939759036144576</v>
      </c>
      <c r="CW7" s="78">
        <f>CR7*4/CO7*100</f>
        <v>60.829986613119132</v>
      </c>
      <c r="CX7" s="79" t="str">
        <f>IF(AND(CO7&gt;=650,CO7&lt;=850),"○","×")</f>
        <v>○</v>
      </c>
      <c r="CY7" s="79" t="str">
        <f>IF((CS7&lt;3.5),"○","×")</f>
        <v>○</v>
      </c>
      <c r="CZ7" s="79" t="str">
        <f>IF(AND(CT7&gt;=140),"○","×")</f>
        <v>○</v>
      </c>
      <c r="DA7" s="79" t="str">
        <f>IF(AND(CU7&gt;=12.5,CU7&lt;=20.4),"○","×")</f>
        <v>○</v>
      </c>
      <c r="DB7" s="79" t="str">
        <f>IF(AND(CV7&gt;=20.4,CV7&lt;=30.4),"○","×")</f>
        <v>○</v>
      </c>
      <c r="DC7" s="79" t="str">
        <f>IF(AND(CW7&gt;=49.5,CW7&lt;=65.4),"○","×")</f>
        <v>○</v>
      </c>
    </row>
    <row r="8" spans="1:107" ht="13.5" customHeight="1" x14ac:dyDescent="0.2">
      <c r="A8" s="89" t="s">
        <v>93</v>
      </c>
      <c r="B8" s="89" t="s">
        <v>87</v>
      </c>
      <c r="C8" s="94" t="s">
        <v>94</v>
      </c>
      <c r="D8" s="90" t="s">
        <v>95</v>
      </c>
      <c r="E8" s="92" t="s">
        <v>444</v>
      </c>
      <c r="F8" s="94" t="s">
        <v>673</v>
      </c>
      <c r="G8" s="94" t="s">
        <v>87</v>
      </c>
      <c r="H8" s="94" t="s">
        <v>94</v>
      </c>
      <c r="I8" s="90" t="s">
        <v>96</v>
      </c>
      <c r="J8" s="94" t="s">
        <v>832</v>
      </c>
      <c r="K8" s="91">
        <v>278.3</v>
      </c>
      <c r="L8" s="91">
        <v>131.38</v>
      </c>
      <c r="M8" s="95">
        <v>250</v>
      </c>
      <c r="N8" s="95">
        <v>390</v>
      </c>
      <c r="O8" s="96">
        <v>233.3</v>
      </c>
      <c r="P8" s="96">
        <v>10.799999999999999</v>
      </c>
      <c r="Q8" s="96">
        <v>18.8</v>
      </c>
      <c r="R8" s="96">
        <v>12.1</v>
      </c>
      <c r="S8" s="96">
        <v>4</v>
      </c>
      <c r="T8" s="95">
        <v>1086</v>
      </c>
      <c r="U8" s="95">
        <v>488</v>
      </c>
      <c r="V8" s="95">
        <v>71</v>
      </c>
      <c r="W8" s="95">
        <v>42</v>
      </c>
      <c r="X8" s="95">
        <v>130</v>
      </c>
      <c r="Y8" s="96">
        <v>1.4</v>
      </c>
      <c r="Z8" s="96">
        <v>1.8</v>
      </c>
      <c r="AA8" s="97">
        <v>0.14000000000000001</v>
      </c>
      <c r="AB8" s="97">
        <v>0.45</v>
      </c>
      <c r="AC8" s="95">
        <v>10</v>
      </c>
      <c r="AD8" s="95">
        <v>273</v>
      </c>
      <c r="AE8" s="95">
        <v>706</v>
      </c>
      <c r="AF8" s="95">
        <v>1</v>
      </c>
      <c r="AG8" s="95">
        <v>840</v>
      </c>
      <c r="AH8" s="95">
        <v>80</v>
      </c>
      <c r="AI8" s="96">
        <v>0.2</v>
      </c>
      <c r="AJ8" s="96">
        <v>1.6</v>
      </c>
      <c r="AK8" s="96">
        <v>0.1</v>
      </c>
      <c r="AL8" s="96">
        <v>2.4000000000000004</v>
      </c>
      <c r="AM8" s="96">
        <v>0.6</v>
      </c>
      <c r="AN8" s="95">
        <v>128</v>
      </c>
      <c r="AO8" s="97">
        <v>0.14000000000000001</v>
      </c>
      <c r="AP8" s="97">
        <v>0.13</v>
      </c>
      <c r="AQ8" s="96">
        <v>2.1</v>
      </c>
      <c r="AR8" s="97">
        <v>0.36000000000000004</v>
      </c>
      <c r="AS8" s="96">
        <v>0.5</v>
      </c>
      <c r="AT8" s="95">
        <v>148</v>
      </c>
      <c r="AU8" s="97">
        <v>0.78</v>
      </c>
      <c r="AV8" s="95">
        <v>52</v>
      </c>
      <c r="AW8" s="97">
        <v>5.7099999999999982</v>
      </c>
      <c r="AX8" s="97">
        <v>9.0799999999999983</v>
      </c>
      <c r="AY8" s="97">
        <v>1.9700000000000002</v>
      </c>
      <c r="AZ8" s="95">
        <v>27</v>
      </c>
      <c r="BA8" s="96">
        <v>0.8</v>
      </c>
      <c r="BB8" s="96">
        <v>3.5</v>
      </c>
      <c r="BC8" s="96">
        <v>4.3999999999999995</v>
      </c>
      <c r="BD8" s="96">
        <v>2</v>
      </c>
      <c r="BE8" s="96">
        <v>3.2</v>
      </c>
      <c r="BF8" s="96">
        <v>4.9000000000000004</v>
      </c>
      <c r="BG8" s="95">
        <v>0</v>
      </c>
      <c r="BH8" s="95">
        <v>0</v>
      </c>
      <c r="BI8" s="95">
        <v>1</v>
      </c>
      <c r="BJ8" s="95">
        <v>4</v>
      </c>
      <c r="BK8" s="96">
        <v>2</v>
      </c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 t="s">
        <v>671</v>
      </c>
      <c r="BY8" s="94"/>
      <c r="BZ8" s="94"/>
      <c r="CA8" s="94"/>
      <c r="CB8" s="94" t="s">
        <v>671</v>
      </c>
      <c r="CC8" s="94" t="s">
        <v>671</v>
      </c>
      <c r="CD8" s="94"/>
      <c r="CE8" s="94"/>
      <c r="CF8" s="94"/>
      <c r="CG8" s="94"/>
      <c r="CH8" s="94"/>
      <c r="CI8" s="94"/>
      <c r="CJ8" s="94"/>
      <c r="CK8" s="94" t="s">
        <v>671</v>
      </c>
      <c r="CL8" s="94"/>
      <c r="CM8" s="98"/>
      <c r="CT8" s="1"/>
    </row>
    <row r="9" spans="1:107" ht="13.5" customHeight="1" x14ac:dyDescent="0.2">
      <c r="A9" s="103" t="s">
        <v>93</v>
      </c>
      <c r="B9" s="103" t="s">
        <v>87</v>
      </c>
      <c r="C9" s="103" t="s">
        <v>94</v>
      </c>
      <c r="D9" s="5" t="s">
        <v>96</v>
      </c>
      <c r="E9" s="10" t="s">
        <v>445</v>
      </c>
      <c r="F9" s="103" t="s">
        <v>673</v>
      </c>
      <c r="G9" s="103" t="s">
        <v>87</v>
      </c>
      <c r="H9" s="103" t="s">
        <v>94</v>
      </c>
      <c r="I9" s="5" t="s">
        <v>97</v>
      </c>
      <c r="J9" s="103" t="s">
        <v>557</v>
      </c>
      <c r="K9" s="6">
        <v>53</v>
      </c>
      <c r="L9" s="6">
        <v>42.86</v>
      </c>
      <c r="M9" s="7">
        <v>85</v>
      </c>
      <c r="N9" s="7">
        <v>2</v>
      </c>
      <c r="O9" s="8">
        <v>33.699999999999996</v>
      </c>
      <c r="P9" s="8">
        <v>6.2</v>
      </c>
      <c r="Q9" s="8">
        <v>2.2000000000000002</v>
      </c>
      <c r="R9" s="8">
        <v>9.9</v>
      </c>
      <c r="S9" s="8">
        <v>1.1000000000000001</v>
      </c>
      <c r="T9" s="7">
        <v>257</v>
      </c>
      <c r="U9" s="7">
        <v>132</v>
      </c>
      <c r="V9" s="7">
        <v>12</v>
      </c>
      <c r="W9" s="7">
        <v>14</v>
      </c>
      <c r="X9" s="7">
        <v>43</v>
      </c>
      <c r="Y9" s="8">
        <v>0.5</v>
      </c>
      <c r="Z9" s="8">
        <v>0.3</v>
      </c>
      <c r="AA9" s="6">
        <v>0.04</v>
      </c>
      <c r="AB9" s="6">
        <v>0.12</v>
      </c>
      <c r="AC9" s="7">
        <v>9</v>
      </c>
      <c r="AD9" s="7">
        <v>0</v>
      </c>
      <c r="AE9" s="7">
        <v>69</v>
      </c>
      <c r="AF9" s="7">
        <v>0</v>
      </c>
      <c r="AG9" s="7">
        <v>69</v>
      </c>
      <c r="AH9" s="7">
        <v>15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7">
        <v>9</v>
      </c>
      <c r="AO9" s="6">
        <v>0.04</v>
      </c>
      <c r="AP9" s="6">
        <v>0.06</v>
      </c>
      <c r="AQ9" s="8">
        <v>1.6</v>
      </c>
      <c r="AR9" s="6">
        <v>0.18</v>
      </c>
      <c r="AS9" s="8">
        <v>0.1</v>
      </c>
      <c r="AT9" s="7">
        <v>14</v>
      </c>
      <c r="AU9" s="6">
        <v>0.38</v>
      </c>
      <c r="AV9" s="7">
        <v>1</v>
      </c>
      <c r="AW9" s="6">
        <v>0.59</v>
      </c>
      <c r="AX9" s="6">
        <v>0.93</v>
      </c>
      <c r="AY9" s="6">
        <v>0.4</v>
      </c>
      <c r="AZ9" s="7">
        <v>17</v>
      </c>
      <c r="BA9" s="8">
        <v>0.2</v>
      </c>
      <c r="BB9" s="8">
        <v>0.3</v>
      </c>
      <c r="BC9" s="8">
        <v>0.6</v>
      </c>
      <c r="BD9" s="8">
        <v>0.7</v>
      </c>
      <c r="BE9" s="8">
        <v>0</v>
      </c>
      <c r="BF9" s="8">
        <v>0</v>
      </c>
      <c r="BG9" s="7">
        <v>0</v>
      </c>
      <c r="BH9" s="7">
        <v>0</v>
      </c>
      <c r="BI9" s="7">
        <v>0</v>
      </c>
      <c r="BJ9" s="7">
        <v>0</v>
      </c>
      <c r="BK9" s="8">
        <v>0.1</v>
      </c>
      <c r="BL9" s="103" t="s">
        <v>671</v>
      </c>
      <c r="BM9" s="103"/>
      <c r="BN9" s="103" t="s">
        <v>671</v>
      </c>
      <c r="BO9" s="103" t="s">
        <v>671</v>
      </c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 t="s">
        <v>671</v>
      </c>
      <c r="CC9" s="103" t="s">
        <v>671</v>
      </c>
      <c r="CD9" s="103"/>
      <c r="CE9" s="103"/>
      <c r="CF9" s="103"/>
      <c r="CG9" s="103"/>
      <c r="CH9" s="103"/>
      <c r="CI9" s="103"/>
      <c r="CJ9" s="103" t="s">
        <v>671</v>
      </c>
      <c r="CK9" s="103"/>
      <c r="CL9" s="103"/>
      <c r="CM9" s="9"/>
      <c r="CT9" s="1"/>
    </row>
    <row r="10" spans="1:107" ht="13.5" customHeight="1" x14ac:dyDescent="0.2">
      <c r="A10" s="4" t="s">
        <v>93</v>
      </c>
      <c r="B10" s="4" t="s">
        <v>87</v>
      </c>
      <c r="C10" s="4" t="s">
        <v>94</v>
      </c>
      <c r="D10" s="5" t="s">
        <v>96</v>
      </c>
      <c r="E10" s="10"/>
      <c r="F10" s="4" t="s">
        <v>673</v>
      </c>
      <c r="G10" s="4" t="s">
        <v>87</v>
      </c>
      <c r="H10" s="4" t="s">
        <v>94</v>
      </c>
      <c r="I10" s="5" t="s">
        <v>100</v>
      </c>
      <c r="J10" s="4" t="s">
        <v>556</v>
      </c>
      <c r="K10" s="6">
        <v>90</v>
      </c>
      <c r="L10" s="6">
        <v>28.08</v>
      </c>
      <c r="M10" s="7">
        <v>315</v>
      </c>
      <c r="N10" s="7">
        <v>1324</v>
      </c>
      <c r="O10" s="8">
        <v>13.5</v>
      </c>
      <c r="P10" s="8">
        <v>5.6000000000000005</v>
      </c>
      <c r="Q10" s="8">
        <v>0.89999999999999991</v>
      </c>
      <c r="R10" s="8">
        <v>69.599999999999994</v>
      </c>
      <c r="S10" s="8">
        <v>0.4</v>
      </c>
      <c r="T10" s="7">
        <v>1</v>
      </c>
      <c r="U10" s="7">
        <v>101</v>
      </c>
      <c r="V10" s="7">
        <v>8</v>
      </c>
      <c r="W10" s="7">
        <v>24</v>
      </c>
      <c r="X10" s="7">
        <v>97</v>
      </c>
      <c r="Y10" s="8">
        <v>0.8</v>
      </c>
      <c r="Z10" s="8">
        <v>1.2</v>
      </c>
      <c r="AA10" s="6">
        <v>0.2</v>
      </c>
      <c r="AB10" s="6">
        <v>0.73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7">
        <v>0</v>
      </c>
      <c r="AO10" s="6">
        <v>0.08</v>
      </c>
      <c r="AP10" s="6">
        <v>0.02</v>
      </c>
      <c r="AQ10" s="8">
        <v>1.5</v>
      </c>
      <c r="AR10" s="6">
        <v>0.11</v>
      </c>
      <c r="AS10" s="8">
        <v>0</v>
      </c>
      <c r="AT10" s="7">
        <v>11</v>
      </c>
      <c r="AU10" s="6">
        <v>0.55000000000000004</v>
      </c>
      <c r="AV10" s="7">
        <v>0</v>
      </c>
      <c r="AW10" s="6">
        <v>0.28999999999999998</v>
      </c>
      <c r="AX10" s="6">
        <v>0.16999999999999998</v>
      </c>
      <c r="AY10" s="6">
        <v>0.33</v>
      </c>
      <c r="AZ10" s="7">
        <v>0</v>
      </c>
      <c r="BA10" s="8">
        <v>0.8</v>
      </c>
      <c r="BB10" s="8">
        <v>1</v>
      </c>
      <c r="BC10" s="8">
        <v>2.6</v>
      </c>
      <c r="BD10" s="8">
        <v>0</v>
      </c>
      <c r="BE10" s="8">
        <v>1.1000000000000001</v>
      </c>
      <c r="BF10" s="8">
        <v>0.2</v>
      </c>
      <c r="BG10" s="7">
        <v>0</v>
      </c>
      <c r="BH10" s="7">
        <v>0</v>
      </c>
      <c r="BI10" s="7">
        <v>0</v>
      </c>
      <c r="BJ10" s="7">
        <v>2</v>
      </c>
      <c r="BK10" s="8">
        <v>0.5</v>
      </c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9"/>
      <c r="CT10" s="1"/>
    </row>
    <row r="11" spans="1:107" s="64" customFormat="1" ht="13.5" customHeight="1" x14ac:dyDescent="0.2">
      <c r="A11" s="58" t="s">
        <v>93</v>
      </c>
      <c r="B11" s="58" t="s">
        <v>87</v>
      </c>
      <c r="C11" s="58" t="s">
        <v>94</v>
      </c>
      <c r="D11" s="59" t="s">
        <v>97</v>
      </c>
      <c r="E11" s="65"/>
      <c r="F11" s="58" t="s">
        <v>673</v>
      </c>
      <c r="G11" s="58" t="s">
        <v>87</v>
      </c>
      <c r="H11" s="58" t="s">
        <v>94</v>
      </c>
      <c r="I11" s="59" t="s">
        <v>101</v>
      </c>
      <c r="J11" s="58" t="s">
        <v>674</v>
      </c>
      <c r="K11" s="60">
        <v>181</v>
      </c>
      <c r="L11" s="60">
        <v>11.25</v>
      </c>
      <c r="M11" s="61">
        <v>25</v>
      </c>
      <c r="N11" s="61">
        <v>16</v>
      </c>
      <c r="O11" s="62">
        <v>24.1</v>
      </c>
      <c r="P11" s="62">
        <v>1.2</v>
      </c>
      <c r="Q11" s="62">
        <v>0.4</v>
      </c>
      <c r="R11" s="62">
        <v>4.2</v>
      </c>
      <c r="S11" s="62">
        <v>1</v>
      </c>
      <c r="T11" s="61">
        <v>289</v>
      </c>
      <c r="U11" s="61">
        <v>45</v>
      </c>
      <c r="V11" s="61">
        <v>6</v>
      </c>
      <c r="W11" s="61">
        <v>3</v>
      </c>
      <c r="X11" s="61">
        <v>4</v>
      </c>
      <c r="Y11" s="62">
        <v>0</v>
      </c>
      <c r="Z11" s="62">
        <v>0</v>
      </c>
      <c r="AA11" s="60">
        <v>0</v>
      </c>
      <c r="AB11" s="60">
        <v>0.02</v>
      </c>
      <c r="AC11" s="61">
        <v>0</v>
      </c>
      <c r="AD11" s="61">
        <v>0</v>
      </c>
      <c r="AE11" s="61">
        <v>4</v>
      </c>
      <c r="AF11" s="61">
        <v>0</v>
      </c>
      <c r="AG11" s="61">
        <v>4</v>
      </c>
      <c r="AH11" s="61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1">
        <v>29</v>
      </c>
      <c r="AO11" s="60">
        <v>0</v>
      </c>
      <c r="AP11" s="60">
        <v>0</v>
      </c>
      <c r="AQ11" s="62">
        <v>0</v>
      </c>
      <c r="AR11" s="60">
        <v>0.02</v>
      </c>
      <c r="AS11" s="62">
        <v>0</v>
      </c>
      <c r="AT11" s="61">
        <v>9</v>
      </c>
      <c r="AU11" s="60">
        <v>0.03</v>
      </c>
      <c r="AV11" s="61">
        <v>3</v>
      </c>
      <c r="AW11" s="60">
        <v>0</v>
      </c>
      <c r="AX11" s="60">
        <v>0</v>
      </c>
      <c r="AY11" s="60">
        <v>0</v>
      </c>
      <c r="AZ11" s="61">
        <v>0</v>
      </c>
      <c r="BA11" s="62">
        <v>0.1</v>
      </c>
      <c r="BB11" s="62">
        <v>0.2</v>
      </c>
      <c r="BC11" s="62">
        <v>0.30000000000000004</v>
      </c>
      <c r="BD11" s="62">
        <v>0.7</v>
      </c>
      <c r="BE11" s="62">
        <v>0.2</v>
      </c>
      <c r="BF11" s="62">
        <v>0</v>
      </c>
      <c r="BG11" s="61">
        <v>0</v>
      </c>
      <c r="BH11" s="61">
        <v>0</v>
      </c>
      <c r="BI11" s="61">
        <v>0</v>
      </c>
      <c r="BJ11" s="61">
        <v>0</v>
      </c>
      <c r="BK11" s="62">
        <v>0.1</v>
      </c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 t="s">
        <v>671</v>
      </c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63"/>
      <c r="CO11" s="67">
        <f>SUM(M8:M11)</f>
        <v>675</v>
      </c>
      <c r="CP11" s="68">
        <f>SUM(P8:P11)</f>
        <v>23.8</v>
      </c>
      <c r="CQ11" s="68">
        <f>SUM(Q8:Q11)</f>
        <v>22.299999999999997</v>
      </c>
      <c r="CR11" s="68">
        <f>SUM(R8:R11)</f>
        <v>95.8</v>
      </c>
      <c r="CS11" s="68">
        <f>SUM(BD8:BD11)</f>
        <v>3.4000000000000004</v>
      </c>
      <c r="CT11" s="82">
        <v>225</v>
      </c>
      <c r="CU11" s="78">
        <f>$CP11*4/CO11*100</f>
        <v>14.103703703703705</v>
      </c>
      <c r="CV11" s="78">
        <f>CQ11*9/CO11*100</f>
        <v>29.733333333333334</v>
      </c>
      <c r="CW11" s="78">
        <f>CR11*4/CO11*100</f>
        <v>56.770370370370372</v>
      </c>
      <c r="CX11" s="79" t="str">
        <f>IF(AND(CO11&gt;=650,CO11&lt;=850),"○","×")</f>
        <v>○</v>
      </c>
      <c r="CY11" s="79" t="str">
        <f>IF((CS11&lt;3.5),"○","×")</f>
        <v>○</v>
      </c>
      <c r="CZ11" s="79" t="str">
        <f>IF(AND(CT11&gt;=140),"○","×")</f>
        <v>○</v>
      </c>
      <c r="DA11" s="79" t="str">
        <f>IF(AND(CU11&gt;=12.5,CU11&lt;=20.4),"○","×")</f>
        <v>○</v>
      </c>
      <c r="DB11" s="79" t="str">
        <f>IF(AND(CV11&gt;=20.4,CV11&lt;=30.4),"○","×")</f>
        <v>○</v>
      </c>
      <c r="DC11" s="79" t="str">
        <f>IF(AND(CW11&gt;=49.5,CW11&lt;=65.4),"○","×")</f>
        <v>○</v>
      </c>
    </row>
    <row r="12" spans="1:107" ht="13.5" customHeight="1" x14ac:dyDescent="0.2">
      <c r="A12" s="89" t="s">
        <v>98</v>
      </c>
      <c r="B12" s="89" t="s">
        <v>87</v>
      </c>
      <c r="C12" s="94" t="s">
        <v>99</v>
      </c>
      <c r="D12" s="90" t="s">
        <v>100</v>
      </c>
      <c r="E12" s="92" t="s">
        <v>446</v>
      </c>
      <c r="F12" s="94" t="s">
        <v>675</v>
      </c>
      <c r="G12" s="94" t="s">
        <v>87</v>
      </c>
      <c r="H12" s="94" t="s">
        <v>99</v>
      </c>
      <c r="I12" s="90" t="s">
        <v>102</v>
      </c>
      <c r="J12" s="94" t="s">
        <v>833</v>
      </c>
      <c r="K12" s="91">
        <v>377.3</v>
      </c>
      <c r="L12" s="91">
        <v>126.42</v>
      </c>
      <c r="M12" s="95">
        <v>271</v>
      </c>
      <c r="N12" s="95">
        <v>952</v>
      </c>
      <c r="O12" s="96">
        <v>225.6</v>
      </c>
      <c r="P12" s="96">
        <v>9.3999999999999986</v>
      </c>
      <c r="Q12" s="96">
        <v>19.100000000000005</v>
      </c>
      <c r="R12" s="96">
        <v>19.700000000000003</v>
      </c>
      <c r="S12" s="96">
        <v>4.1999999999999993</v>
      </c>
      <c r="T12" s="95">
        <v>1092</v>
      </c>
      <c r="U12" s="95">
        <v>568</v>
      </c>
      <c r="V12" s="95">
        <v>53</v>
      </c>
      <c r="W12" s="95">
        <v>29</v>
      </c>
      <c r="X12" s="95">
        <v>114</v>
      </c>
      <c r="Y12" s="96">
        <v>1.4000000000000001</v>
      </c>
      <c r="Z12" s="96">
        <v>1.9000000000000001</v>
      </c>
      <c r="AA12" s="97">
        <v>9.9999999999999992E-2</v>
      </c>
      <c r="AB12" s="97">
        <v>0.19</v>
      </c>
      <c r="AC12" s="95">
        <v>12</v>
      </c>
      <c r="AD12" s="95">
        <v>840</v>
      </c>
      <c r="AE12" s="95">
        <v>1776</v>
      </c>
      <c r="AF12" s="95">
        <v>0</v>
      </c>
      <c r="AG12" s="95">
        <v>2209</v>
      </c>
      <c r="AH12" s="95">
        <v>197</v>
      </c>
      <c r="AI12" s="96">
        <v>0.2</v>
      </c>
      <c r="AJ12" s="96">
        <v>1</v>
      </c>
      <c r="AK12" s="96">
        <v>0</v>
      </c>
      <c r="AL12" s="96">
        <v>0.7</v>
      </c>
      <c r="AM12" s="96">
        <v>0</v>
      </c>
      <c r="AN12" s="95">
        <v>37</v>
      </c>
      <c r="AO12" s="97">
        <v>0.1</v>
      </c>
      <c r="AP12" s="97">
        <v>0.10999999999999999</v>
      </c>
      <c r="AQ12" s="96">
        <v>2.8000000000000003</v>
      </c>
      <c r="AR12" s="97">
        <v>0.30000000000000004</v>
      </c>
      <c r="AS12" s="96">
        <v>0.7</v>
      </c>
      <c r="AT12" s="95">
        <v>62</v>
      </c>
      <c r="AU12" s="97">
        <v>0.59</v>
      </c>
      <c r="AV12" s="95">
        <v>22</v>
      </c>
      <c r="AW12" s="97">
        <v>6.7399999999999993</v>
      </c>
      <c r="AX12" s="97">
        <v>9.3399999999999981</v>
      </c>
      <c r="AY12" s="97">
        <v>0.96000000000000008</v>
      </c>
      <c r="AZ12" s="95">
        <v>35</v>
      </c>
      <c r="BA12" s="96">
        <v>1.1000000000000001</v>
      </c>
      <c r="BB12" s="96">
        <v>2.3000000000000003</v>
      </c>
      <c r="BC12" s="96">
        <v>3.5</v>
      </c>
      <c r="BD12" s="96">
        <v>2.2000000000000002</v>
      </c>
      <c r="BE12" s="96">
        <v>1</v>
      </c>
      <c r="BF12" s="96">
        <v>17.5</v>
      </c>
      <c r="BG12" s="95">
        <v>5</v>
      </c>
      <c r="BH12" s="95">
        <v>2</v>
      </c>
      <c r="BI12" s="95">
        <v>0</v>
      </c>
      <c r="BJ12" s="95">
        <v>5</v>
      </c>
      <c r="BK12" s="96">
        <v>0.7</v>
      </c>
      <c r="BL12" s="94" t="s">
        <v>671</v>
      </c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 t="s">
        <v>671</v>
      </c>
      <c r="BY12" s="94"/>
      <c r="BZ12" s="94"/>
      <c r="CA12" s="94" t="s">
        <v>671</v>
      </c>
      <c r="CB12" s="94" t="s">
        <v>671</v>
      </c>
      <c r="CC12" s="94"/>
      <c r="CD12" s="94"/>
      <c r="CE12" s="94"/>
      <c r="CF12" s="94"/>
      <c r="CG12" s="94"/>
      <c r="CH12" s="94"/>
      <c r="CI12" s="94"/>
      <c r="CJ12" s="94"/>
      <c r="CK12" s="94" t="s">
        <v>671</v>
      </c>
      <c r="CL12" s="94"/>
      <c r="CM12" s="98"/>
      <c r="CT12" s="1"/>
    </row>
    <row r="13" spans="1:107" ht="13.5" customHeight="1" x14ac:dyDescent="0.2">
      <c r="A13" s="103" t="s">
        <v>98</v>
      </c>
      <c r="B13" s="103" t="s">
        <v>87</v>
      </c>
      <c r="C13" s="103" t="s">
        <v>99</v>
      </c>
      <c r="D13" s="5" t="s">
        <v>101</v>
      </c>
      <c r="E13" s="10" t="s">
        <v>447</v>
      </c>
      <c r="F13" s="103" t="s">
        <v>675</v>
      </c>
      <c r="G13" s="103" t="s">
        <v>87</v>
      </c>
      <c r="H13" s="103" t="s">
        <v>99</v>
      </c>
      <c r="I13" s="5" t="s">
        <v>105</v>
      </c>
      <c r="J13" s="103" t="s">
        <v>558</v>
      </c>
      <c r="K13" s="6">
        <v>61</v>
      </c>
      <c r="L13" s="6">
        <v>51.2</v>
      </c>
      <c r="M13" s="7">
        <v>57</v>
      </c>
      <c r="N13" s="7">
        <v>9</v>
      </c>
      <c r="O13" s="8">
        <v>48.3</v>
      </c>
      <c r="P13" s="8">
        <v>8.4999999999999982</v>
      </c>
      <c r="Q13" s="8">
        <v>1.6</v>
      </c>
      <c r="R13" s="8">
        <v>1.7</v>
      </c>
      <c r="S13" s="8">
        <v>0.9</v>
      </c>
      <c r="T13" s="7">
        <v>150</v>
      </c>
      <c r="U13" s="7">
        <v>187</v>
      </c>
      <c r="V13" s="7">
        <v>7</v>
      </c>
      <c r="W13" s="7">
        <v>14</v>
      </c>
      <c r="X13" s="7">
        <v>87</v>
      </c>
      <c r="Y13" s="8">
        <v>0.1</v>
      </c>
      <c r="Z13" s="8">
        <v>0.2</v>
      </c>
      <c r="AA13" s="6">
        <v>0.03</v>
      </c>
      <c r="AB13" s="6">
        <v>0.03</v>
      </c>
      <c r="AC13" s="7">
        <v>2</v>
      </c>
      <c r="AD13" s="7">
        <v>0</v>
      </c>
      <c r="AE13" s="7">
        <v>69</v>
      </c>
      <c r="AF13" s="7">
        <v>0</v>
      </c>
      <c r="AG13" s="7">
        <v>69</v>
      </c>
      <c r="AH13" s="7">
        <v>8</v>
      </c>
      <c r="AI13" s="8">
        <v>0</v>
      </c>
      <c r="AJ13" s="8">
        <v>0.30000000000000004</v>
      </c>
      <c r="AK13" s="8">
        <v>0</v>
      </c>
      <c r="AL13" s="8">
        <v>0.5</v>
      </c>
      <c r="AM13" s="8">
        <v>0</v>
      </c>
      <c r="AN13" s="7">
        <v>15</v>
      </c>
      <c r="AO13" s="6">
        <v>0.03</v>
      </c>
      <c r="AP13" s="6">
        <v>0.04</v>
      </c>
      <c r="AQ13" s="8">
        <v>4.0999999999999996</v>
      </c>
      <c r="AR13" s="6">
        <v>0.22</v>
      </c>
      <c r="AS13" s="8">
        <v>0</v>
      </c>
      <c r="AT13" s="7">
        <v>10</v>
      </c>
      <c r="AU13" s="6">
        <v>1.1400000000000001</v>
      </c>
      <c r="AV13" s="7">
        <v>3</v>
      </c>
      <c r="AW13" s="6">
        <v>0.15</v>
      </c>
      <c r="AX13" s="6">
        <v>0.79</v>
      </c>
      <c r="AY13" s="6">
        <v>0.43</v>
      </c>
      <c r="AZ13" s="7">
        <v>23</v>
      </c>
      <c r="BA13" s="8">
        <v>0</v>
      </c>
      <c r="BB13" s="8">
        <v>0.1</v>
      </c>
      <c r="BC13" s="8">
        <v>0.2</v>
      </c>
      <c r="BD13" s="8">
        <v>0.4</v>
      </c>
      <c r="BE13" s="8">
        <v>0.1</v>
      </c>
      <c r="BF13" s="8">
        <v>0</v>
      </c>
      <c r="BG13" s="7">
        <v>0</v>
      </c>
      <c r="BH13" s="7">
        <v>0</v>
      </c>
      <c r="BI13" s="7">
        <v>0</v>
      </c>
      <c r="BJ13" s="7">
        <v>1</v>
      </c>
      <c r="BK13" s="8">
        <v>0.30000000000000004</v>
      </c>
      <c r="BL13" s="103" t="s">
        <v>671</v>
      </c>
      <c r="BM13" s="103"/>
      <c r="BN13" s="103"/>
      <c r="BO13" s="103" t="s">
        <v>671</v>
      </c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 t="s">
        <v>671</v>
      </c>
      <c r="CC13" s="103" t="s">
        <v>671</v>
      </c>
      <c r="CD13" s="103"/>
      <c r="CE13" s="103"/>
      <c r="CF13" s="103"/>
      <c r="CG13" s="103"/>
      <c r="CH13" s="103"/>
      <c r="CI13" s="103"/>
      <c r="CJ13" s="103" t="s">
        <v>671</v>
      </c>
      <c r="CK13" s="103"/>
      <c r="CL13" s="103"/>
      <c r="CM13" s="9"/>
      <c r="CT13" s="1"/>
    </row>
    <row r="14" spans="1:107" ht="13.5" customHeight="1" x14ac:dyDescent="0.2">
      <c r="A14" s="4" t="s">
        <v>98</v>
      </c>
      <c r="B14" s="4" t="s">
        <v>87</v>
      </c>
      <c r="C14" s="4" t="s">
        <v>99</v>
      </c>
      <c r="D14" s="5" t="s">
        <v>101</v>
      </c>
      <c r="E14" s="10"/>
      <c r="F14" s="4" t="s">
        <v>675</v>
      </c>
      <c r="G14" s="4" t="s">
        <v>87</v>
      </c>
      <c r="H14" s="4" t="s">
        <v>99</v>
      </c>
      <c r="I14" s="5" t="s">
        <v>106</v>
      </c>
      <c r="J14" s="4" t="s">
        <v>556</v>
      </c>
      <c r="K14" s="6">
        <v>90</v>
      </c>
      <c r="L14" s="6">
        <v>28.08</v>
      </c>
      <c r="M14" s="7">
        <v>315</v>
      </c>
      <c r="N14" s="7">
        <v>1324</v>
      </c>
      <c r="O14" s="8">
        <v>13.5</v>
      </c>
      <c r="P14" s="8">
        <v>5.6000000000000005</v>
      </c>
      <c r="Q14" s="8">
        <v>0.89999999999999991</v>
      </c>
      <c r="R14" s="8">
        <v>69.599999999999994</v>
      </c>
      <c r="S14" s="8">
        <v>0.4</v>
      </c>
      <c r="T14" s="7">
        <v>1</v>
      </c>
      <c r="U14" s="7">
        <v>101</v>
      </c>
      <c r="V14" s="7">
        <v>8</v>
      </c>
      <c r="W14" s="7">
        <v>24</v>
      </c>
      <c r="X14" s="7">
        <v>97</v>
      </c>
      <c r="Y14" s="8">
        <v>0.8</v>
      </c>
      <c r="Z14" s="8">
        <v>1.2</v>
      </c>
      <c r="AA14" s="6">
        <v>0.2</v>
      </c>
      <c r="AB14" s="6">
        <v>0.73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7">
        <v>0</v>
      </c>
      <c r="AO14" s="6">
        <v>0.08</v>
      </c>
      <c r="AP14" s="6">
        <v>0.02</v>
      </c>
      <c r="AQ14" s="8">
        <v>1.5</v>
      </c>
      <c r="AR14" s="6">
        <v>0.11</v>
      </c>
      <c r="AS14" s="8">
        <v>0</v>
      </c>
      <c r="AT14" s="7">
        <v>11</v>
      </c>
      <c r="AU14" s="6">
        <v>0.55000000000000004</v>
      </c>
      <c r="AV14" s="7">
        <v>0</v>
      </c>
      <c r="AW14" s="6">
        <v>0.28999999999999998</v>
      </c>
      <c r="AX14" s="6">
        <v>0.16999999999999998</v>
      </c>
      <c r="AY14" s="6">
        <v>0.33</v>
      </c>
      <c r="AZ14" s="7">
        <v>0</v>
      </c>
      <c r="BA14" s="8">
        <v>0.8</v>
      </c>
      <c r="BB14" s="8">
        <v>1</v>
      </c>
      <c r="BC14" s="8">
        <v>2.6</v>
      </c>
      <c r="BD14" s="8">
        <v>0</v>
      </c>
      <c r="BE14" s="8">
        <v>1.1000000000000001</v>
      </c>
      <c r="BF14" s="8">
        <v>0.2</v>
      </c>
      <c r="BG14" s="7">
        <v>0</v>
      </c>
      <c r="BH14" s="7">
        <v>0</v>
      </c>
      <c r="BI14" s="7">
        <v>0</v>
      </c>
      <c r="BJ14" s="7">
        <v>2</v>
      </c>
      <c r="BK14" s="8">
        <v>0.5</v>
      </c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9"/>
      <c r="CT14" s="1"/>
    </row>
    <row r="15" spans="1:107" s="64" customFormat="1" ht="13.5" customHeight="1" x14ac:dyDescent="0.2">
      <c r="A15" s="58" t="s">
        <v>98</v>
      </c>
      <c r="B15" s="58" t="s">
        <v>87</v>
      </c>
      <c r="C15" s="58" t="s">
        <v>99</v>
      </c>
      <c r="D15" s="59" t="s">
        <v>102</v>
      </c>
      <c r="E15" s="65"/>
      <c r="F15" s="58" t="s">
        <v>675</v>
      </c>
      <c r="G15" s="58" t="s">
        <v>87</v>
      </c>
      <c r="H15" s="58" t="s">
        <v>99</v>
      </c>
      <c r="I15" s="59" t="s">
        <v>107</v>
      </c>
      <c r="J15" s="58" t="s">
        <v>676</v>
      </c>
      <c r="K15" s="60">
        <v>186</v>
      </c>
      <c r="L15" s="60">
        <v>9.7799999999999994</v>
      </c>
      <c r="M15" s="61">
        <v>26</v>
      </c>
      <c r="N15" s="61">
        <v>21</v>
      </c>
      <c r="O15" s="62">
        <v>28.799999999999997</v>
      </c>
      <c r="P15" s="62">
        <v>1.5</v>
      </c>
      <c r="Q15" s="62">
        <v>0.60000000000000009</v>
      </c>
      <c r="R15" s="62">
        <v>4</v>
      </c>
      <c r="S15" s="62">
        <v>1.1000000000000001</v>
      </c>
      <c r="T15" s="61">
        <v>289</v>
      </c>
      <c r="U15" s="61">
        <v>51</v>
      </c>
      <c r="V15" s="61">
        <v>6</v>
      </c>
      <c r="W15" s="61">
        <v>4</v>
      </c>
      <c r="X15" s="61">
        <v>8</v>
      </c>
      <c r="Y15" s="62">
        <v>0.1</v>
      </c>
      <c r="Z15" s="62">
        <v>0</v>
      </c>
      <c r="AA15" s="60">
        <v>0.01</v>
      </c>
      <c r="AB15" s="60">
        <v>0.04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2">
        <v>0</v>
      </c>
      <c r="AJ15" s="62">
        <v>0.1</v>
      </c>
      <c r="AK15" s="62">
        <v>0</v>
      </c>
      <c r="AL15" s="62">
        <v>0.2</v>
      </c>
      <c r="AM15" s="62">
        <v>0.1</v>
      </c>
      <c r="AN15" s="61">
        <v>35</v>
      </c>
      <c r="AO15" s="60">
        <v>0.01</v>
      </c>
      <c r="AP15" s="60">
        <v>0.01</v>
      </c>
      <c r="AQ15" s="62">
        <v>0</v>
      </c>
      <c r="AR15" s="60">
        <v>0.02</v>
      </c>
      <c r="AS15" s="62">
        <v>0</v>
      </c>
      <c r="AT15" s="61">
        <v>14</v>
      </c>
      <c r="AU15" s="60">
        <v>0.06</v>
      </c>
      <c r="AV15" s="61">
        <v>3</v>
      </c>
      <c r="AW15" s="60">
        <v>0.02</v>
      </c>
      <c r="AX15" s="60">
        <v>0.02</v>
      </c>
      <c r="AY15" s="60">
        <v>0.08</v>
      </c>
      <c r="AZ15" s="61">
        <v>0</v>
      </c>
      <c r="BA15" s="62">
        <v>0.1</v>
      </c>
      <c r="BB15" s="62">
        <v>0.30000000000000004</v>
      </c>
      <c r="BC15" s="62">
        <v>0.4</v>
      </c>
      <c r="BD15" s="62">
        <v>0.7</v>
      </c>
      <c r="BE15" s="62">
        <v>0.4</v>
      </c>
      <c r="BF15" s="62">
        <v>0.1</v>
      </c>
      <c r="BG15" s="61">
        <v>0</v>
      </c>
      <c r="BH15" s="61">
        <v>0</v>
      </c>
      <c r="BI15" s="61">
        <v>0</v>
      </c>
      <c r="BJ15" s="61">
        <v>0</v>
      </c>
      <c r="BK15" s="62">
        <v>0</v>
      </c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 t="s">
        <v>671</v>
      </c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63"/>
      <c r="CO15" s="67">
        <f>SUM(M12:M15)</f>
        <v>669</v>
      </c>
      <c r="CP15" s="68">
        <f>SUM(P12:P15)</f>
        <v>25</v>
      </c>
      <c r="CQ15" s="68">
        <f>SUM(Q12:Q15)</f>
        <v>22.200000000000006</v>
      </c>
      <c r="CR15" s="68">
        <f>SUM(R12:R15)</f>
        <v>95</v>
      </c>
      <c r="CS15" s="68">
        <f>SUM(BD12:BD15)</f>
        <v>3.3</v>
      </c>
      <c r="CT15" s="82">
        <v>221</v>
      </c>
      <c r="CU15" s="78">
        <f>$CP15*4/CO15*100</f>
        <v>14.947683109118087</v>
      </c>
      <c r="CV15" s="78">
        <f>CQ15*9/CO15*100</f>
        <v>29.86547085201795</v>
      </c>
      <c r="CW15" s="78">
        <f>CR15*4/CO15*100</f>
        <v>56.801195814648729</v>
      </c>
      <c r="CX15" s="79" t="str">
        <f>IF(AND(CO15&gt;=650,CO15&lt;=850),"○","×")</f>
        <v>○</v>
      </c>
      <c r="CY15" s="79" t="str">
        <f>IF((CS15&lt;3.5),"○","×")</f>
        <v>○</v>
      </c>
      <c r="CZ15" s="79" t="str">
        <f>IF(AND(CT15&gt;=140),"○","×")</f>
        <v>○</v>
      </c>
      <c r="DA15" s="79" t="str">
        <f>IF(AND(CU15&gt;=12.5,CU15&lt;=20.4),"○","×")</f>
        <v>○</v>
      </c>
      <c r="DB15" s="79" t="str">
        <f>IF(AND(CV15&gt;=20.4,CV15&lt;=30.4),"○","×")</f>
        <v>○</v>
      </c>
      <c r="DC15" s="79" t="str">
        <f>IF(AND(CW15&gt;=49.5,CW15&lt;=65.4),"○","×")</f>
        <v>○</v>
      </c>
    </row>
    <row r="16" spans="1:107" ht="13.5" customHeight="1" x14ac:dyDescent="0.2">
      <c r="A16" s="89" t="s">
        <v>103</v>
      </c>
      <c r="B16" s="89" t="s">
        <v>87</v>
      </c>
      <c r="C16" s="94" t="s">
        <v>104</v>
      </c>
      <c r="D16" s="90" t="s">
        <v>105</v>
      </c>
      <c r="E16" s="92" t="s">
        <v>448</v>
      </c>
      <c r="F16" s="94" t="s">
        <v>677</v>
      </c>
      <c r="G16" s="94" t="s">
        <v>87</v>
      </c>
      <c r="H16" s="94" t="s">
        <v>104</v>
      </c>
      <c r="I16" s="90" t="s">
        <v>110</v>
      </c>
      <c r="J16" s="94" t="s">
        <v>834</v>
      </c>
      <c r="K16" s="91">
        <v>443</v>
      </c>
      <c r="L16" s="91">
        <v>190.05</v>
      </c>
      <c r="M16" s="95">
        <v>318</v>
      </c>
      <c r="N16" s="95">
        <v>1207</v>
      </c>
      <c r="O16" s="96">
        <v>233</v>
      </c>
      <c r="P16" s="96">
        <v>11.199999999999998</v>
      </c>
      <c r="Q16" s="96">
        <v>18.600000000000001</v>
      </c>
      <c r="R16" s="96">
        <v>35.999999999999993</v>
      </c>
      <c r="S16" s="96">
        <v>4.7</v>
      </c>
      <c r="T16" s="95">
        <v>957</v>
      </c>
      <c r="U16" s="95">
        <v>864</v>
      </c>
      <c r="V16" s="95">
        <v>45</v>
      </c>
      <c r="W16" s="95">
        <v>45</v>
      </c>
      <c r="X16" s="95">
        <v>165</v>
      </c>
      <c r="Y16" s="96">
        <v>1.6</v>
      </c>
      <c r="Z16" s="96">
        <v>1.9000000000000001</v>
      </c>
      <c r="AA16" s="97">
        <v>0.2</v>
      </c>
      <c r="AB16" s="97">
        <v>0.65000000000000013</v>
      </c>
      <c r="AC16" s="95">
        <v>12</v>
      </c>
      <c r="AD16" s="95">
        <v>668</v>
      </c>
      <c r="AE16" s="95">
        <v>1408</v>
      </c>
      <c r="AF16" s="95">
        <v>0</v>
      </c>
      <c r="AG16" s="95">
        <v>1753</v>
      </c>
      <c r="AH16" s="95">
        <v>158</v>
      </c>
      <c r="AI16" s="96">
        <v>0.2</v>
      </c>
      <c r="AJ16" s="96">
        <v>1</v>
      </c>
      <c r="AK16" s="96">
        <v>0</v>
      </c>
      <c r="AL16" s="96">
        <v>0.6</v>
      </c>
      <c r="AM16" s="96">
        <v>0</v>
      </c>
      <c r="AN16" s="95">
        <v>43</v>
      </c>
      <c r="AO16" s="97">
        <v>0.19</v>
      </c>
      <c r="AP16" s="97">
        <v>0.12</v>
      </c>
      <c r="AQ16" s="96">
        <v>4.5999999999999996</v>
      </c>
      <c r="AR16" s="97">
        <v>0.5</v>
      </c>
      <c r="AS16" s="96">
        <v>0.79999999999999993</v>
      </c>
      <c r="AT16" s="95">
        <v>45</v>
      </c>
      <c r="AU16" s="97">
        <v>1.1100000000000001</v>
      </c>
      <c r="AV16" s="95">
        <v>44</v>
      </c>
      <c r="AW16" s="97">
        <v>6.7</v>
      </c>
      <c r="AX16" s="97">
        <v>9.2299999999999986</v>
      </c>
      <c r="AY16" s="97">
        <v>0.84000000000000008</v>
      </c>
      <c r="AZ16" s="95">
        <v>34</v>
      </c>
      <c r="BA16" s="96">
        <v>0.9</v>
      </c>
      <c r="BB16" s="96">
        <v>2.6999999999999997</v>
      </c>
      <c r="BC16" s="96">
        <v>14.499999999999998</v>
      </c>
      <c r="BD16" s="96">
        <v>2.2000000000000002</v>
      </c>
      <c r="BE16" s="96">
        <v>2.2000000000000002</v>
      </c>
      <c r="BF16" s="96">
        <v>17.5</v>
      </c>
      <c r="BG16" s="95">
        <v>1</v>
      </c>
      <c r="BH16" s="95">
        <v>0</v>
      </c>
      <c r="BI16" s="95">
        <v>6</v>
      </c>
      <c r="BJ16" s="95">
        <v>4</v>
      </c>
      <c r="BK16" s="96">
        <v>0.8</v>
      </c>
      <c r="BL16" s="94" t="s">
        <v>671</v>
      </c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 t="s">
        <v>671</v>
      </c>
      <c r="BY16" s="94"/>
      <c r="BZ16" s="94"/>
      <c r="CA16" s="94"/>
      <c r="CB16" s="94" t="s">
        <v>671</v>
      </c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8"/>
      <c r="CT16" s="1"/>
    </row>
    <row r="17" spans="1:107" ht="13.5" customHeight="1" x14ac:dyDescent="0.2">
      <c r="A17" s="103" t="s">
        <v>103</v>
      </c>
      <c r="B17" s="103" t="s">
        <v>87</v>
      </c>
      <c r="C17" s="103" t="s">
        <v>104</v>
      </c>
      <c r="D17" s="5" t="s">
        <v>106</v>
      </c>
      <c r="E17" s="10" t="s">
        <v>449</v>
      </c>
      <c r="F17" s="103" t="s">
        <v>677</v>
      </c>
      <c r="G17" s="103" t="s">
        <v>87</v>
      </c>
      <c r="H17" s="103" t="s">
        <v>104</v>
      </c>
      <c r="I17" s="5" t="s">
        <v>111</v>
      </c>
      <c r="J17" s="103" t="s">
        <v>559</v>
      </c>
      <c r="K17" s="6">
        <v>127</v>
      </c>
      <c r="L17" s="6">
        <v>46.25</v>
      </c>
      <c r="M17" s="7">
        <v>73</v>
      </c>
      <c r="N17" s="7">
        <v>2</v>
      </c>
      <c r="O17" s="8">
        <v>112.00000000000001</v>
      </c>
      <c r="P17" s="8">
        <v>7.6</v>
      </c>
      <c r="Q17" s="8">
        <v>3.2</v>
      </c>
      <c r="R17" s="8">
        <v>2.9</v>
      </c>
      <c r="S17" s="8">
        <v>1.2999999999999998</v>
      </c>
      <c r="T17" s="7">
        <v>175</v>
      </c>
      <c r="U17" s="7">
        <v>173</v>
      </c>
      <c r="V17" s="7">
        <v>45</v>
      </c>
      <c r="W17" s="7">
        <v>48</v>
      </c>
      <c r="X17" s="7">
        <v>97</v>
      </c>
      <c r="Y17" s="8">
        <v>0.8</v>
      </c>
      <c r="Z17" s="8">
        <v>0.6</v>
      </c>
      <c r="AA17" s="6">
        <v>0.15</v>
      </c>
      <c r="AB17" s="6">
        <v>0.36</v>
      </c>
      <c r="AC17" s="7">
        <v>1</v>
      </c>
      <c r="AD17" s="7">
        <v>0</v>
      </c>
      <c r="AE17" s="7">
        <v>38</v>
      </c>
      <c r="AF17" s="7">
        <v>0</v>
      </c>
      <c r="AG17" s="7">
        <v>38</v>
      </c>
      <c r="AH17" s="7">
        <v>4</v>
      </c>
      <c r="AI17" s="8">
        <v>0</v>
      </c>
      <c r="AJ17" s="8">
        <v>0.1</v>
      </c>
      <c r="AK17" s="8">
        <v>0</v>
      </c>
      <c r="AL17" s="8">
        <v>0</v>
      </c>
      <c r="AM17" s="8">
        <v>0</v>
      </c>
      <c r="AN17" s="7">
        <v>17</v>
      </c>
      <c r="AO17" s="6">
        <v>0.11</v>
      </c>
      <c r="AP17" s="6">
        <v>0.05</v>
      </c>
      <c r="AQ17" s="8">
        <v>1.3</v>
      </c>
      <c r="AR17" s="6">
        <v>0.11</v>
      </c>
      <c r="AS17" s="8">
        <v>0</v>
      </c>
      <c r="AT17" s="7">
        <v>14</v>
      </c>
      <c r="AU17" s="6">
        <v>0.24000000000000002</v>
      </c>
      <c r="AV17" s="7">
        <v>1</v>
      </c>
      <c r="AW17" s="6">
        <v>0.58000000000000007</v>
      </c>
      <c r="AX17" s="6">
        <v>0.65999999999999992</v>
      </c>
      <c r="AY17" s="6">
        <v>1.53</v>
      </c>
      <c r="AZ17" s="7">
        <v>8</v>
      </c>
      <c r="BA17" s="8">
        <v>0.1</v>
      </c>
      <c r="BB17" s="8">
        <v>0.2</v>
      </c>
      <c r="BC17" s="8">
        <v>0.3</v>
      </c>
      <c r="BD17" s="8">
        <v>0.4</v>
      </c>
      <c r="BE17" s="8">
        <v>0</v>
      </c>
      <c r="BF17" s="8">
        <v>0</v>
      </c>
      <c r="BG17" s="7">
        <v>0</v>
      </c>
      <c r="BH17" s="7">
        <v>0</v>
      </c>
      <c r="BI17" s="7">
        <v>0</v>
      </c>
      <c r="BJ17" s="7">
        <v>0</v>
      </c>
      <c r="BK17" s="8">
        <v>0.1</v>
      </c>
      <c r="BL17" s="103" t="s">
        <v>671</v>
      </c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 t="s">
        <v>671</v>
      </c>
      <c r="CC17" s="103" t="s">
        <v>671</v>
      </c>
      <c r="CD17" s="103"/>
      <c r="CE17" s="103"/>
      <c r="CF17" s="103"/>
      <c r="CG17" s="103"/>
      <c r="CH17" s="103"/>
      <c r="CI17" s="103"/>
      <c r="CJ17" s="103"/>
      <c r="CK17" s="103" t="s">
        <v>671</v>
      </c>
      <c r="CL17" s="103"/>
      <c r="CM17" s="9"/>
      <c r="CT17" s="1"/>
    </row>
    <row r="18" spans="1:107" ht="13.5" customHeight="1" x14ac:dyDescent="0.2">
      <c r="A18" s="4" t="s">
        <v>103</v>
      </c>
      <c r="B18" s="4" t="s">
        <v>87</v>
      </c>
      <c r="C18" s="4" t="s">
        <v>104</v>
      </c>
      <c r="D18" s="5" t="s">
        <v>106</v>
      </c>
      <c r="E18" s="10"/>
      <c r="F18" s="4" t="s">
        <v>677</v>
      </c>
      <c r="G18" s="4" t="s">
        <v>87</v>
      </c>
      <c r="H18" s="4" t="s">
        <v>104</v>
      </c>
      <c r="I18" s="5" t="s">
        <v>112</v>
      </c>
      <c r="J18" s="4" t="s">
        <v>556</v>
      </c>
      <c r="K18" s="6">
        <v>90</v>
      </c>
      <c r="L18" s="6">
        <v>28.08</v>
      </c>
      <c r="M18" s="7">
        <v>315</v>
      </c>
      <c r="N18" s="7">
        <v>1324</v>
      </c>
      <c r="O18" s="8">
        <v>13.5</v>
      </c>
      <c r="P18" s="8">
        <v>5.6000000000000005</v>
      </c>
      <c r="Q18" s="8">
        <v>0.89999999999999991</v>
      </c>
      <c r="R18" s="8">
        <v>69.599999999999994</v>
      </c>
      <c r="S18" s="8">
        <v>0.4</v>
      </c>
      <c r="T18" s="7">
        <v>1</v>
      </c>
      <c r="U18" s="7">
        <v>101</v>
      </c>
      <c r="V18" s="7">
        <v>8</v>
      </c>
      <c r="W18" s="7">
        <v>24</v>
      </c>
      <c r="X18" s="7">
        <v>97</v>
      </c>
      <c r="Y18" s="8">
        <v>0.8</v>
      </c>
      <c r="Z18" s="8">
        <v>1.2</v>
      </c>
      <c r="AA18" s="6">
        <v>0.2</v>
      </c>
      <c r="AB18" s="6">
        <v>0.73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7">
        <v>0</v>
      </c>
      <c r="AO18" s="6">
        <v>0.08</v>
      </c>
      <c r="AP18" s="6">
        <v>0.02</v>
      </c>
      <c r="AQ18" s="8">
        <v>1.5</v>
      </c>
      <c r="AR18" s="6">
        <v>0.11</v>
      </c>
      <c r="AS18" s="8">
        <v>0</v>
      </c>
      <c r="AT18" s="7">
        <v>11</v>
      </c>
      <c r="AU18" s="6">
        <v>0.55000000000000004</v>
      </c>
      <c r="AV18" s="7">
        <v>0</v>
      </c>
      <c r="AW18" s="6">
        <v>0.28999999999999998</v>
      </c>
      <c r="AX18" s="6">
        <v>0.16999999999999998</v>
      </c>
      <c r="AY18" s="6">
        <v>0.33</v>
      </c>
      <c r="AZ18" s="7">
        <v>0</v>
      </c>
      <c r="BA18" s="8">
        <v>0.8</v>
      </c>
      <c r="BB18" s="8">
        <v>1</v>
      </c>
      <c r="BC18" s="8">
        <v>2.6</v>
      </c>
      <c r="BD18" s="8">
        <v>0</v>
      </c>
      <c r="BE18" s="8">
        <v>1.1000000000000001</v>
      </c>
      <c r="BF18" s="8">
        <v>0.2</v>
      </c>
      <c r="BG18" s="7">
        <v>0</v>
      </c>
      <c r="BH18" s="7">
        <v>0</v>
      </c>
      <c r="BI18" s="7">
        <v>0</v>
      </c>
      <c r="BJ18" s="7">
        <v>2</v>
      </c>
      <c r="BK18" s="8">
        <v>0.5</v>
      </c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9"/>
      <c r="CT18" s="1"/>
    </row>
    <row r="19" spans="1:107" s="64" customFormat="1" ht="13.5" customHeight="1" x14ac:dyDescent="0.2">
      <c r="A19" s="58" t="s">
        <v>103</v>
      </c>
      <c r="B19" s="58" t="s">
        <v>87</v>
      </c>
      <c r="C19" s="58" t="s">
        <v>104</v>
      </c>
      <c r="D19" s="59" t="s">
        <v>107</v>
      </c>
      <c r="E19" s="65"/>
      <c r="F19" s="58" t="s">
        <v>677</v>
      </c>
      <c r="G19" s="58" t="s">
        <v>87</v>
      </c>
      <c r="H19" s="58" t="s">
        <v>104</v>
      </c>
      <c r="I19" s="59" t="s">
        <v>114</v>
      </c>
      <c r="J19" s="58" t="s">
        <v>674</v>
      </c>
      <c r="K19" s="60">
        <v>181</v>
      </c>
      <c r="L19" s="60">
        <v>11.25</v>
      </c>
      <c r="M19" s="61">
        <v>25</v>
      </c>
      <c r="N19" s="61">
        <v>16</v>
      </c>
      <c r="O19" s="62">
        <v>24.1</v>
      </c>
      <c r="P19" s="62">
        <v>1.2</v>
      </c>
      <c r="Q19" s="62">
        <v>0.4</v>
      </c>
      <c r="R19" s="62">
        <v>4.2</v>
      </c>
      <c r="S19" s="62">
        <v>1</v>
      </c>
      <c r="T19" s="61">
        <v>289</v>
      </c>
      <c r="U19" s="61">
        <v>45</v>
      </c>
      <c r="V19" s="61">
        <v>6</v>
      </c>
      <c r="W19" s="61">
        <v>3</v>
      </c>
      <c r="X19" s="61">
        <v>4</v>
      </c>
      <c r="Y19" s="62">
        <v>0</v>
      </c>
      <c r="Z19" s="62">
        <v>0</v>
      </c>
      <c r="AA19" s="60">
        <v>0</v>
      </c>
      <c r="AB19" s="60">
        <v>0.02</v>
      </c>
      <c r="AC19" s="61">
        <v>0</v>
      </c>
      <c r="AD19" s="61">
        <v>0</v>
      </c>
      <c r="AE19" s="61">
        <v>4</v>
      </c>
      <c r="AF19" s="61">
        <v>0</v>
      </c>
      <c r="AG19" s="61">
        <v>4</v>
      </c>
      <c r="AH19" s="61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1">
        <v>29</v>
      </c>
      <c r="AO19" s="60">
        <v>0</v>
      </c>
      <c r="AP19" s="60">
        <v>0</v>
      </c>
      <c r="AQ19" s="62">
        <v>0</v>
      </c>
      <c r="AR19" s="60">
        <v>0.02</v>
      </c>
      <c r="AS19" s="62">
        <v>0</v>
      </c>
      <c r="AT19" s="61">
        <v>9</v>
      </c>
      <c r="AU19" s="60">
        <v>0.03</v>
      </c>
      <c r="AV19" s="61">
        <v>3</v>
      </c>
      <c r="AW19" s="60">
        <v>0</v>
      </c>
      <c r="AX19" s="60">
        <v>0</v>
      </c>
      <c r="AY19" s="60">
        <v>0</v>
      </c>
      <c r="AZ19" s="61">
        <v>0</v>
      </c>
      <c r="BA19" s="62">
        <v>0.1</v>
      </c>
      <c r="BB19" s="62">
        <v>0.2</v>
      </c>
      <c r="BC19" s="62">
        <v>0.30000000000000004</v>
      </c>
      <c r="BD19" s="62">
        <v>0.7</v>
      </c>
      <c r="BE19" s="62">
        <v>0.2</v>
      </c>
      <c r="BF19" s="62">
        <v>0</v>
      </c>
      <c r="BG19" s="61">
        <v>0</v>
      </c>
      <c r="BH19" s="61">
        <v>0</v>
      </c>
      <c r="BI19" s="61">
        <v>0</v>
      </c>
      <c r="BJ19" s="61">
        <v>0</v>
      </c>
      <c r="BK19" s="62">
        <v>0.1</v>
      </c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 t="s">
        <v>671</v>
      </c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63"/>
      <c r="CO19" s="67">
        <f>SUM(M16:M19)</f>
        <v>731</v>
      </c>
      <c r="CP19" s="68">
        <f>SUM(P16:P19)</f>
        <v>25.599999999999998</v>
      </c>
      <c r="CQ19" s="68">
        <f>SUM(Q16:Q19)</f>
        <v>23.099999999999998</v>
      </c>
      <c r="CR19" s="68">
        <f>SUM(R16:R19)</f>
        <v>112.69999999999999</v>
      </c>
      <c r="CS19" s="68">
        <f>SUM(BD16:BD19)</f>
        <v>3.3</v>
      </c>
      <c r="CT19" s="82">
        <v>232</v>
      </c>
      <c r="CU19" s="78">
        <f>$CP19*4/CO19*100</f>
        <v>14.008207934336525</v>
      </c>
      <c r="CV19" s="78">
        <f>CQ19*9/CO19*100</f>
        <v>28.440492476060186</v>
      </c>
      <c r="CW19" s="78">
        <f>CR19*4/CO19*100</f>
        <v>61.668946648426804</v>
      </c>
      <c r="CX19" s="79" t="str">
        <f>IF(AND(CO19&gt;=650,CO19&lt;=850),"○","×")</f>
        <v>○</v>
      </c>
      <c r="CY19" s="79" t="str">
        <f>IF((CS19&lt;3.5),"○","×")</f>
        <v>○</v>
      </c>
      <c r="CZ19" s="79" t="str">
        <f>IF(AND(CT19&gt;=140),"○","×")</f>
        <v>○</v>
      </c>
      <c r="DA19" s="79" t="str">
        <f>IF(AND(CU19&gt;=12.5,CU19&lt;=20.4),"○","×")</f>
        <v>○</v>
      </c>
      <c r="DB19" s="79" t="str">
        <f>IF(AND(CV19&gt;=20.4,CV19&lt;=30.4),"○","×")</f>
        <v>○</v>
      </c>
      <c r="DC19" s="79" t="str">
        <f>IF(AND(CW19&gt;=49.5,CW19&lt;=65.4),"○","×")</f>
        <v>○</v>
      </c>
    </row>
    <row r="20" spans="1:107" ht="13.5" customHeight="1" x14ac:dyDescent="0.2">
      <c r="A20" s="89" t="s">
        <v>108</v>
      </c>
      <c r="B20" s="89" t="s">
        <v>87</v>
      </c>
      <c r="C20" s="94" t="s">
        <v>109</v>
      </c>
      <c r="D20" s="90" t="s">
        <v>110</v>
      </c>
      <c r="E20" s="92" t="s">
        <v>450</v>
      </c>
      <c r="F20" s="94" t="s">
        <v>678</v>
      </c>
      <c r="G20" s="94" t="s">
        <v>87</v>
      </c>
      <c r="H20" s="94" t="s">
        <v>109</v>
      </c>
      <c r="I20" s="90" t="s">
        <v>115</v>
      </c>
      <c r="J20" s="94" t="s">
        <v>835</v>
      </c>
      <c r="K20" s="91">
        <v>288.77</v>
      </c>
      <c r="L20" s="91">
        <v>163.47999999999999</v>
      </c>
      <c r="M20" s="95">
        <v>283</v>
      </c>
      <c r="N20" s="95">
        <v>184</v>
      </c>
      <c r="O20" s="96">
        <v>216.5</v>
      </c>
      <c r="P20" s="96">
        <v>14.100000000000001</v>
      </c>
      <c r="Q20" s="96">
        <v>19.8</v>
      </c>
      <c r="R20" s="96">
        <v>14.700000000000001</v>
      </c>
      <c r="S20" s="96">
        <v>4</v>
      </c>
      <c r="T20" s="95">
        <v>998</v>
      </c>
      <c r="U20" s="95">
        <v>550</v>
      </c>
      <c r="V20" s="95">
        <v>69</v>
      </c>
      <c r="W20" s="95">
        <v>37</v>
      </c>
      <c r="X20" s="95">
        <v>155</v>
      </c>
      <c r="Y20" s="96">
        <v>1.8000000000000003</v>
      </c>
      <c r="Z20" s="96">
        <v>2.4000000000000004</v>
      </c>
      <c r="AA20" s="97">
        <v>0.1</v>
      </c>
      <c r="AB20" s="97">
        <v>0.39000000000000007</v>
      </c>
      <c r="AC20" s="95">
        <v>17</v>
      </c>
      <c r="AD20" s="95">
        <v>254</v>
      </c>
      <c r="AE20" s="95">
        <v>635</v>
      </c>
      <c r="AF20" s="95">
        <v>1</v>
      </c>
      <c r="AG20" s="95">
        <v>748</v>
      </c>
      <c r="AH20" s="95">
        <v>94</v>
      </c>
      <c r="AI20" s="96">
        <v>0.3</v>
      </c>
      <c r="AJ20" s="96">
        <v>0.9</v>
      </c>
      <c r="AK20" s="96">
        <v>0</v>
      </c>
      <c r="AL20" s="96">
        <v>0.7</v>
      </c>
      <c r="AM20" s="96">
        <v>0</v>
      </c>
      <c r="AN20" s="95">
        <v>101</v>
      </c>
      <c r="AO20" s="97">
        <v>0.11</v>
      </c>
      <c r="AP20" s="97">
        <v>0.15000000000000002</v>
      </c>
      <c r="AQ20" s="96">
        <v>3.4000000000000008</v>
      </c>
      <c r="AR20" s="97">
        <v>0.42000000000000004</v>
      </c>
      <c r="AS20" s="96">
        <v>1</v>
      </c>
      <c r="AT20" s="95">
        <v>103</v>
      </c>
      <c r="AU20" s="97">
        <v>0.75</v>
      </c>
      <c r="AV20" s="95">
        <v>47</v>
      </c>
      <c r="AW20" s="97">
        <v>9.4</v>
      </c>
      <c r="AX20" s="97">
        <v>11.780000000000001</v>
      </c>
      <c r="AY20" s="97">
        <v>0.96000000000000008</v>
      </c>
      <c r="AZ20" s="95">
        <v>48</v>
      </c>
      <c r="BA20" s="96">
        <v>0.89999999999999991</v>
      </c>
      <c r="BB20" s="96">
        <v>2.4</v>
      </c>
      <c r="BC20" s="96">
        <v>3.5000000000000004</v>
      </c>
      <c r="BD20" s="96">
        <v>2.3000000000000003</v>
      </c>
      <c r="BE20" s="96">
        <v>1.3</v>
      </c>
      <c r="BF20" s="96">
        <v>0.1</v>
      </c>
      <c r="BG20" s="95">
        <v>1</v>
      </c>
      <c r="BH20" s="95">
        <v>1</v>
      </c>
      <c r="BI20" s="95">
        <v>1</v>
      </c>
      <c r="BJ20" s="95">
        <v>5</v>
      </c>
      <c r="BK20" s="96">
        <v>2</v>
      </c>
      <c r="BL20" s="94" t="s">
        <v>671</v>
      </c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 t="s">
        <v>671</v>
      </c>
      <c r="BY20" s="94"/>
      <c r="BZ20" s="94"/>
      <c r="CA20" s="94"/>
      <c r="CB20" s="94" t="s">
        <v>671</v>
      </c>
      <c r="CC20" s="94" t="s">
        <v>671</v>
      </c>
      <c r="CD20" s="94"/>
      <c r="CE20" s="94" t="s">
        <v>671</v>
      </c>
      <c r="CF20" s="94"/>
      <c r="CG20" s="94"/>
      <c r="CH20" s="94"/>
      <c r="CI20" s="94" t="s">
        <v>671</v>
      </c>
      <c r="CJ20" s="94" t="s">
        <v>671</v>
      </c>
      <c r="CK20" s="94" t="s">
        <v>671</v>
      </c>
      <c r="CL20" s="94"/>
      <c r="CM20" s="98"/>
      <c r="CT20" s="1"/>
    </row>
    <row r="21" spans="1:107" ht="13.5" customHeight="1" x14ac:dyDescent="0.2">
      <c r="A21" s="103" t="s">
        <v>108</v>
      </c>
      <c r="B21" s="103" t="s">
        <v>87</v>
      </c>
      <c r="C21" s="103" t="s">
        <v>109</v>
      </c>
      <c r="D21" s="5" t="s">
        <v>111</v>
      </c>
      <c r="E21" s="10" t="s">
        <v>451</v>
      </c>
      <c r="F21" s="103" t="s">
        <v>678</v>
      </c>
      <c r="G21" s="103" t="s">
        <v>87</v>
      </c>
      <c r="H21" s="103" t="s">
        <v>109</v>
      </c>
      <c r="I21" s="5" t="s">
        <v>116</v>
      </c>
      <c r="J21" s="103" t="s">
        <v>836</v>
      </c>
      <c r="K21" s="6">
        <v>123.1</v>
      </c>
      <c r="L21" s="6">
        <v>40.22</v>
      </c>
      <c r="M21" s="7">
        <v>62</v>
      </c>
      <c r="N21" s="7">
        <v>55</v>
      </c>
      <c r="O21" s="8">
        <v>66.600000000000009</v>
      </c>
      <c r="P21" s="8">
        <v>3.8</v>
      </c>
      <c r="Q21" s="8">
        <v>0.2</v>
      </c>
      <c r="R21" s="8">
        <v>11.6</v>
      </c>
      <c r="S21" s="8">
        <v>1.1000000000000001</v>
      </c>
      <c r="T21" s="7">
        <v>243</v>
      </c>
      <c r="U21" s="7">
        <v>257</v>
      </c>
      <c r="V21" s="7">
        <v>4</v>
      </c>
      <c r="W21" s="7">
        <v>18</v>
      </c>
      <c r="X21" s="7">
        <v>46</v>
      </c>
      <c r="Y21" s="8">
        <v>0.30000000000000004</v>
      </c>
      <c r="Z21" s="8">
        <v>0.2</v>
      </c>
      <c r="AA21" s="6">
        <v>7.0000000000000007E-2</v>
      </c>
      <c r="AB21" s="6">
        <v>6.9999999999999993E-2</v>
      </c>
      <c r="AC21" s="7">
        <v>2</v>
      </c>
      <c r="AD21" s="7">
        <v>1</v>
      </c>
      <c r="AE21" s="7">
        <v>13</v>
      </c>
      <c r="AF21" s="7">
        <v>0</v>
      </c>
      <c r="AG21" s="7">
        <v>13</v>
      </c>
      <c r="AH21" s="7">
        <v>3</v>
      </c>
      <c r="AI21" s="8">
        <v>0.5</v>
      </c>
      <c r="AJ21" s="8">
        <v>0.2</v>
      </c>
      <c r="AK21" s="8">
        <v>0</v>
      </c>
      <c r="AL21" s="8">
        <v>0</v>
      </c>
      <c r="AM21" s="8">
        <v>0</v>
      </c>
      <c r="AN21" s="7">
        <v>9</v>
      </c>
      <c r="AO21" s="6">
        <v>0.05</v>
      </c>
      <c r="AP21" s="6">
        <v>0.03</v>
      </c>
      <c r="AQ21" s="8">
        <v>2.1</v>
      </c>
      <c r="AR21" s="6">
        <v>0.15</v>
      </c>
      <c r="AS21" s="8">
        <v>0.2</v>
      </c>
      <c r="AT21" s="7">
        <v>14</v>
      </c>
      <c r="AU21" s="6">
        <v>0.26</v>
      </c>
      <c r="AV21" s="7">
        <v>14</v>
      </c>
      <c r="AW21" s="6">
        <v>0.04</v>
      </c>
      <c r="AX21" s="6">
        <v>0.02</v>
      </c>
      <c r="AY21" s="6">
        <v>0.05</v>
      </c>
      <c r="AZ21" s="7">
        <v>5</v>
      </c>
      <c r="BA21" s="8">
        <v>0.3</v>
      </c>
      <c r="BB21" s="8">
        <v>0.89999999999999991</v>
      </c>
      <c r="BC21" s="8">
        <v>1.3</v>
      </c>
      <c r="BD21" s="8">
        <v>0.4</v>
      </c>
      <c r="BE21" s="8">
        <v>2.1</v>
      </c>
      <c r="BF21" s="8">
        <v>0.1</v>
      </c>
      <c r="BG21" s="7">
        <v>0</v>
      </c>
      <c r="BH21" s="7">
        <v>0</v>
      </c>
      <c r="BI21" s="7">
        <v>0</v>
      </c>
      <c r="BJ21" s="7">
        <v>2</v>
      </c>
      <c r="BK21" s="8">
        <v>0.2</v>
      </c>
      <c r="BL21" s="103" t="s">
        <v>671</v>
      </c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 t="s">
        <v>671</v>
      </c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9"/>
      <c r="CT21" s="1"/>
    </row>
    <row r="22" spans="1:107" ht="13.5" customHeight="1" x14ac:dyDescent="0.2">
      <c r="A22" s="4" t="s">
        <v>108</v>
      </c>
      <c r="B22" s="4" t="s">
        <v>87</v>
      </c>
      <c r="C22" s="4" t="s">
        <v>109</v>
      </c>
      <c r="D22" s="5" t="s">
        <v>111</v>
      </c>
      <c r="E22" s="10"/>
      <c r="F22" s="4" t="s">
        <v>678</v>
      </c>
      <c r="G22" s="4" t="s">
        <v>87</v>
      </c>
      <c r="H22" s="4" t="s">
        <v>109</v>
      </c>
      <c r="I22" s="5" t="s">
        <v>119</v>
      </c>
      <c r="J22" s="4" t="s">
        <v>556</v>
      </c>
      <c r="K22" s="6">
        <v>90</v>
      </c>
      <c r="L22" s="6">
        <v>28.08</v>
      </c>
      <c r="M22" s="7">
        <v>315</v>
      </c>
      <c r="N22" s="7">
        <v>1324</v>
      </c>
      <c r="O22" s="8">
        <v>13.5</v>
      </c>
      <c r="P22" s="8">
        <v>5.6000000000000005</v>
      </c>
      <c r="Q22" s="8">
        <v>0.89999999999999991</v>
      </c>
      <c r="R22" s="8">
        <v>69.599999999999994</v>
      </c>
      <c r="S22" s="8">
        <v>0.4</v>
      </c>
      <c r="T22" s="7">
        <v>1</v>
      </c>
      <c r="U22" s="7">
        <v>101</v>
      </c>
      <c r="V22" s="7">
        <v>8</v>
      </c>
      <c r="W22" s="7">
        <v>24</v>
      </c>
      <c r="X22" s="7">
        <v>97</v>
      </c>
      <c r="Y22" s="8">
        <v>0.8</v>
      </c>
      <c r="Z22" s="8">
        <v>1.2</v>
      </c>
      <c r="AA22" s="6">
        <v>0.2</v>
      </c>
      <c r="AB22" s="6">
        <v>0.73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7">
        <v>0</v>
      </c>
      <c r="AO22" s="6">
        <v>0.08</v>
      </c>
      <c r="AP22" s="6">
        <v>0.02</v>
      </c>
      <c r="AQ22" s="8">
        <v>1.5</v>
      </c>
      <c r="AR22" s="6">
        <v>0.11</v>
      </c>
      <c r="AS22" s="8">
        <v>0</v>
      </c>
      <c r="AT22" s="7">
        <v>11</v>
      </c>
      <c r="AU22" s="6">
        <v>0.55000000000000004</v>
      </c>
      <c r="AV22" s="7">
        <v>0</v>
      </c>
      <c r="AW22" s="6">
        <v>0.28999999999999998</v>
      </c>
      <c r="AX22" s="6">
        <v>0.16999999999999998</v>
      </c>
      <c r="AY22" s="6">
        <v>0.33</v>
      </c>
      <c r="AZ22" s="7">
        <v>0</v>
      </c>
      <c r="BA22" s="8">
        <v>0.8</v>
      </c>
      <c r="BB22" s="8">
        <v>1</v>
      </c>
      <c r="BC22" s="8">
        <v>2.6</v>
      </c>
      <c r="BD22" s="8">
        <v>0</v>
      </c>
      <c r="BE22" s="8">
        <v>1.1000000000000001</v>
      </c>
      <c r="BF22" s="8">
        <v>0.2</v>
      </c>
      <c r="BG22" s="7">
        <v>0</v>
      </c>
      <c r="BH22" s="7">
        <v>0</v>
      </c>
      <c r="BI22" s="7">
        <v>0</v>
      </c>
      <c r="BJ22" s="7">
        <v>2</v>
      </c>
      <c r="BK22" s="8">
        <v>0.5</v>
      </c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9"/>
      <c r="CT22" s="1"/>
    </row>
    <row r="23" spans="1:107" s="64" customFormat="1" ht="13.5" customHeight="1" x14ac:dyDescent="0.2">
      <c r="A23" s="58" t="s">
        <v>108</v>
      </c>
      <c r="B23" s="58" t="s">
        <v>87</v>
      </c>
      <c r="C23" s="58" t="s">
        <v>109</v>
      </c>
      <c r="D23" s="59" t="s">
        <v>112</v>
      </c>
      <c r="E23" s="65"/>
      <c r="F23" s="58" t="s">
        <v>678</v>
      </c>
      <c r="G23" s="58" t="s">
        <v>87</v>
      </c>
      <c r="H23" s="58" t="s">
        <v>109</v>
      </c>
      <c r="I23" s="59" t="s">
        <v>120</v>
      </c>
      <c r="J23" s="58" t="s">
        <v>674</v>
      </c>
      <c r="K23" s="60">
        <v>181</v>
      </c>
      <c r="L23" s="60">
        <v>11.25</v>
      </c>
      <c r="M23" s="61">
        <v>25</v>
      </c>
      <c r="N23" s="61">
        <v>16</v>
      </c>
      <c r="O23" s="62">
        <v>24.1</v>
      </c>
      <c r="P23" s="62">
        <v>1.2</v>
      </c>
      <c r="Q23" s="62">
        <v>0.4</v>
      </c>
      <c r="R23" s="62">
        <v>4.2</v>
      </c>
      <c r="S23" s="62">
        <v>1</v>
      </c>
      <c r="T23" s="61">
        <v>289</v>
      </c>
      <c r="U23" s="61">
        <v>45</v>
      </c>
      <c r="V23" s="61">
        <v>6</v>
      </c>
      <c r="W23" s="61">
        <v>3</v>
      </c>
      <c r="X23" s="61">
        <v>4</v>
      </c>
      <c r="Y23" s="62">
        <v>0</v>
      </c>
      <c r="Z23" s="62">
        <v>0</v>
      </c>
      <c r="AA23" s="60">
        <v>0</v>
      </c>
      <c r="AB23" s="60">
        <v>0.02</v>
      </c>
      <c r="AC23" s="61">
        <v>0</v>
      </c>
      <c r="AD23" s="61">
        <v>0</v>
      </c>
      <c r="AE23" s="61">
        <v>4</v>
      </c>
      <c r="AF23" s="61">
        <v>0</v>
      </c>
      <c r="AG23" s="61">
        <v>4</v>
      </c>
      <c r="AH23" s="61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1">
        <v>29</v>
      </c>
      <c r="AO23" s="60">
        <v>0</v>
      </c>
      <c r="AP23" s="60">
        <v>0</v>
      </c>
      <c r="AQ23" s="62">
        <v>0</v>
      </c>
      <c r="AR23" s="60">
        <v>0.02</v>
      </c>
      <c r="AS23" s="62">
        <v>0</v>
      </c>
      <c r="AT23" s="61">
        <v>9</v>
      </c>
      <c r="AU23" s="60">
        <v>0.03</v>
      </c>
      <c r="AV23" s="61">
        <v>3</v>
      </c>
      <c r="AW23" s="60">
        <v>0</v>
      </c>
      <c r="AX23" s="60">
        <v>0</v>
      </c>
      <c r="AY23" s="60">
        <v>0</v>
      </c>
      <c r="AZ23" s="61">
        <v>0</v>
      </c>
      <c r="BA23" s="62">
        <v>0.1</v>
      </c>
      <c r="BB23" s="62">
        <v>0.2</v>
      </c>
      <c r="BC23" s="62">
        <v>0.30000000000000004</v>
      </c>
      <c r="BD23" s="62">
        <v>0.7</v>
      </c>
      <c r="BE23" s="62">
        <v>0.2</v>
      </c>
      <c r="BF23" s="62">
        <v>0</v>
      </c>
      <c r="BG23" s="61">
        <v>0</v>
      </c>
      <c r="BH23" s="61">
        <v>0</v>
      </c>
      <c r="BI23" s="61">
        <v>0</v>
      </c>
      <c r="BJ23" s="61">
        <v>0</v>
      </c>
      <c r="BK23" s="62">
        <v>0.1</v>
      </c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 t="s">
        <v>671</v>
      </c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63"/>
      <c r="CO23" s="67">
        <f>SUM(M20:M23)</f>
        <v>685</v>
      </c>
      <c r="CP23" s="68">
        <f>SUM(P20:P23)</f>
        <v>24.700000000000003</v>
      </c>
      <c r="CQ23" s="68">
        <f>SUM(Q20:Q23)</f>
        <v>21.299999999999997</v>
      </c>
      <c r="CR23" s="68">
        <f>SUM(R20:R23)</f>
        <v>100.1</v>
      </c>
      <c r="CS23" s="68">
        <f>SUM(BD20:BD23)</f>
        <v>3.4000000000000004</v>
      </c>
      <c r="CT23" s="82">
        <v>245.5</v>
      </c>
      <c r="CU23" s="78">
        <f>$CP23*4/CO23*100</f>
        <v>14.423357664233578</v>
      </c>
      <c r="CV23" s="78">
        <f>CQ23*9/CO23*100</f>
        <v>27.985401459854014</v>
      </c>
      <c r="CW23" s="78">
        <f>CR23*4/CO23*100</f>
        <v>58.452554744525543</v>
      </c>
      <c r="CX23" s="79" t="str">
        <f>IF(AND(CO23&gt;=650,CO23&lt;=850),"○","×")</f>
        <v>○</v>
      </c>
      <c r="CY23" s="79" t="str">
        <f>IF((CS23&lt;3.5),"○","×")</f>
        <v>○</v>
      </c>
      <c r="CZ23" s="79" t="str">
        <f>IF(AND(CT23&gt;=140),"○","×")</f>
        <v>○</v>
      </c>
      <c r="DA23" s="79" t="str">
        <f>IF(AND(CU23&gt;=12.5,CU23&lt;=20.4),"○","×")</f>
        <v>○</v>
      </c>
      <c r="DB23" s="79" t="str">
        <f>IF(AND(CV23&gt;=20.4,CV23&lt;=30.4),"○","×")</f>
        <v>○</v>
      </c>
      <c r="DC23" s="79" t="str">
        <f>IF(AND(CW23&gt;=49.5,CW23&lt;=65.4),"○","×")</f>
        <v>○</v>
      </c>
    </row>
    <row r="24" spans="1:107" ht="13.5" customHeight="1" x14ac:dyDescent="0.2">
      <c r="A24" s="89" t="s">
        <v>113</v>
      </c>
      <c r="B24" s="89" t="s">
        <v>87</v>
      </c>
      <c r="C24" s="92" t="s">
        <v>472</v>
      </c>
      <c r="D24" s="90" t="s">
        <v>114</v>
      </c>
      <c r="E24" s="92" t="s">
        <v>452</v>
      </c>
      <c r="F24" s="94" t="s">
        <v>679</v>
      </c>
      <c r="G24" s="94" t="s">
        <v>87</v>
      </c>
      <c r="H24" s="94" t="s">
        <v>680</v>
      </c>
      <c r="I24" s="90" t="s">
        <v>121</v>
      </c>
      <c r="J24" s="94" t="s">
        <v>837</v>
      </c>
      <c r="K24" s="91">
        <v>268.62</v>
      </c>
      <c r="L24" s="91">
        <v>173.21</v>
      </c>
      <c r="M24" s="95">
        <v>284</v>
      </c>
      <c r="N24" s="95">
        <v>172</v>
      </c>
      <c r="O24" s="96">
        <v>211.5</v>
      </c>
      <c r="P24" s="96">
        <v>13.2</v>
      </c>
      <c r="Q24" s="96">
        <v>19.400000000000002</v>
      </c>
      <c r="R24" s="96">
        <v>16.3</v>
      </c>
      <c r="S24" s="96">
        <v>3.8</v>
      </c>
      <c r="T24" s="95">
        <v>902</v>
      </c>
      <c r="U24" s="95">
        <v>498</v>
      </c>
      <c r="V24" s="95">
        <v>64</v>
      </c>
      <c r="W24" s="95">
        <v>33</v>
      </c>
      <c r="X24" s="95">
        <v>146</v>
      </c>
      <c r="Y24" s="96">
        <v>1.6</v>
      </c>
      <c r="Z24" s="96">
        <v>2.5000000000000004</v>
      </c>
      <c r="AA24" s="97">
        <v>0.10999999999999999</v>
      </c>
      <c r="AB24" s="97">
        <v>0.32000000000000006</v>
      </c>
      <c r="AC24" s="95">
        <v>17</v>
      </c>
      <c r="AD24" s="95">
        <v>360</v>
      </c>
      <c r="AE24" s="95">
        <v>887</v>
      </c>
      <c r="AF24" s="95">
        <v>1</v>
      </c>
      <c r="AG24" s="95">
        <v>1074</v>
      </c>
      <c r="AH24" s="95">
        <v>107</v>
      </c>
      <c r="AI24" s="96">
        <v>0.3</v>
      </c>
      <c r="AJ24" s="96">
        <v>1</v>
      </c>
      <c r="AK24" s="96">
        <v>0</v>
      </c>
      <c r="AL24" s="96">
        <v>0.5</v>
      </c>
      <c r="AM24" s="96">
        <v>0</v>
      </c>
      <c r="AN24" s="95">
        <v>89</v>
      </c>
      <c r="AO24" s="97">
        <v>0.11</v>
      </c>
      <c r="AP24" s="97">
        <v>0.14000000000000001</v>
      </c>
      <c r="AQ24" s="96">
        <v>3.2000000000000006</v>
      </c>
      <c r="AR24" s="97">
        <v>0.40000000000000008</v>
      </c>
      <c r="AS24" s="96">
        <v>0.9</v>
      </c>
      <c r="AT24" s="95">
        <v>92</v>
      </c>
      <c r="AU24" s="97">
        <v>0.71000000000000008</v>
      </c>
      <c r="AV24" s="95">
        <v>42</v>
      </c>
      <c r="AW24" s="97">
        <v>9.32</v>
      </c>
      <c r="AX24" s="97">
        <v>11.63</v>
      </c>
      <c r="AY24" s="97">
        <v>0.83000000000000007</v>
      </c>
      <c r="AZ24" s="95">
        <v>48</v>
      </c>
      <c r="BA24" s="96">
        <v>0.7</v>
      </c>
      <c r="BB24" s="96">
        <v>2.3000000000000003</v>
      </c>
      <c r="BC24" s="96">
        <v>3.2</v>
      </c>
      <c r="BD24" s="96">
        <v>2</v>
      </c>
      <c r="BE24" s="96">
        <v>1.3000000000000003</v>
      </c>
      <c r="BF24" s="96">
        <v>0.1</v>
      </c>
      <c r="BG24" s="95">
        <v>1</v>
      </c>
      <c r="BH24" s="95">
        <v>1</v>
      </c>
      <c r="BI24" s="95">
        <v>1</v>
      </c>
      <c r="BJ24" s="95">
        <v>4</v>
      </c>
      <c r="BK24" s="96">
        <v>1.8</v>
      </c>
      <c r="BL24" s="94" t="s">
        <v>671</v>
      </c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 t="s">
        <v>671</v>
      </c>
      <c r="CC24" s="94"/>
      <c r="CD24" s="94"/>
      <c r="CE24" s="94"/>
      <c r="CF24" s="94"/>
      <c r="CG24" s="94"/>
      <c r="CH24" s="94"/>
      <c r="CI24" s="94" t="s">
        <v>671</v>
      </c>
      <c r="CJ24" s="94"/>
      <c r="CK24" s="94" t="s">
        <v>671</v>
      </c>
      <c r="CL24" s="94"/>
      <c r="CM24" s="98"/>
      <c r="CT24" s="1"/>
    </row>
    <row r="25" spans="1:107" ht="13.5" customHeight="1" x14ac:dyDescent="0.2">
      <c r="A25" s="103" t="s">
        <v>113</v>
      </c>
      <c r="B25" s="103" t="s">
        <v>87</v>
      </c>
      <c r="C25" s="10" t="s">
        <v>452</v>
      </c>
      <c r="D25" s="5" t="s">
        <v>115</v>
      </c>
      <c r="E25" s="10" t="s">
        <v>453</v>
      </c>
      <c r="F25" s="103" t="s">
        <v>679</v>
      </c>
      <c r="G25" s="103" t="s">
        <v>87</v>
      </c>
      <c r="H25" s="103" t="s">
        <v>680</v>
      </c>
      <c r="I25" s="5" t="s">
        <v>122</v>
      </c>
      <c r="J25" s="103" t="s">
        <v>560</v>
      </c>
      <c r="K25" s="6">
        <v>50</v>
      </c>
      <c r="L25" s="6">
        <v>30</v>
      </c>
      <c r="M25" s="7">
        <v>51</v>
      </c>
      <c r="N25" s="7">
        <v>0</v>
      </c>
      <c r="O25" s="8">
        <v>37.699999999999996</v>
      </c>
      <c r="P25" s="8">
        <v>4.8</v>
      </c>
      <c r="Q25" s="8">
        <v>1.6</v>
      </c>
      <c r="R25" s="8">
        <v>5</v>
      </c>
      <c r="S25" s="8">
        <v>0.9</v>
      </c>
      <c r="T25" s="7">
        <v>245</v>
      </c>
      <c r="U25" s="7">
        <v>76</v>
      </c>
      <c r="V25" s="7">
        <v>25</v>
      </c>
      <c r="W25" s="7">
        <v>18</v>
      </c>
      <c r="X25" s="7">
        <v>53</v>
      </c>
      <c r="Y25" s="8">
        <v>0.5</v>
      </c>
      <c r="Z25" s="8">
        <v>0.4</v>
      </c>
      <c r="AA25" s="6">
        <v>7.0000000000000007E-2</v>
      </c>
      <c r="AB25" s="6">
        <v>0.21</v>
      </c>
      <c r="AC25" s="7">
        <v>1</v>
      </c>
      <c r="AD25" s="7">
        <v>59</v>
      </c>
      <c r="AE25" s="7">
        <v>174</v>
      </c>
      <c r="AF25" s="7">
        <v>0</v>
      </c>
      <c r="AG25" s="7">
        <v>205</v>
      </c>
      <c r="AH25" s="7">
        <v>18</v>
      </c>
      <c r="AI25" s="8">
        <v>0</v>
      </c>
      <c r="AJ25" s="8">
        <v>0.2</v>
      </c>
      <c r="AK25" s="8">
        <v>0.1</v>
      </c>
      <c r="AL25" s="8">
        <v>1.5</v>
      </c>
      <c r="AM25" s="8">
        <v>1.2</v>
      </c>
      <c r="AN25" s="7">
        <v>3</v>
      </c>
      <c r="AO25" s="6">
        <v>0.02</v>
      </c>
      <c r="AP25" s="6">
        <v>0.03</v>
      </c>
      <c r="AQ25" s="8">
        <v>0.79999999999999993</v>
      </c>
      <c r="AR25" s="6">
        <v>0.05</v>
      </c>
      <c r="AS25" s="8">
        <v>0</v>
      </c>
      <c r="AT25" s="7">
        <v>18</v>
      </c>
      <c r="AU25" s="6">
        <v>0.14000000000000001</v>
      </c>
      <c r="AV25" s="7">
        <v>2</v>
      </c>
      <c r="AW25" s="6">
        <v>0.24</v>
      </c>
      <c r="AX25" s="6">
        <v>0.36</v>
      </c>
      <c r="AY25" s="6">
        <v>0.79</v>
      </c>
      <c r="AZ25" s="7">
        <v>5</v>
      </c>
      <c r="BA25" s="8">
        <v>0.1</v>
      </c>
      <c r="BB25" s="8">
        <v>1.5</v>
      </c>
      <c r="BC25" s="8">
        <v>1.7</v>
      </c>
      <c r="BD25" s="8">
        <v>0.7</v>
      </c>
      <c r="BE25" s="8">
        <v>0</v>
      </c>
      <c r="BF25" s="8">
        <v>0</v>
      </c>
      <c r="BG25" s="7">
        <v>0</v>
      </c>
      <c r="BH25" s="7">
        <v>0</v>
      </c>
      <c r="BI25" s="7">
        <v>0</v>
      </c>
      <c r="BJ25" s="7">
        <v>0</v>
      </c>
      <c r="BK25" s="8">
        <v>0</v>
      </c>
      <c r="BL25" s="103" t="s">
        <v>671</v>
      </c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 t="s">
        <v>671</v>
      </c>
      <c r="CC25" s="103" t="s">
        <v>671</v>
      </c>
      <c r="CD25" s="103"/>
      <c r="CE25" s="103"/>
      <c r="CF25" s="103"/>
      <c r="CG25" s="103"/>
      <c r="CH25" s="103"/>
      <c r="CI25" s="103"/>
      <c r="CJ25" s="103"/>
      <c r="CK25" s="103"/>
      <c r="CL25" s="103"/>
      <c r="CM25" s="9"/>
      <c r="CT25" s="1"/>
    </row>
    <row r="26" spans="1:107" ht="13.5" customHeight="1" x14ac:dyDescent="0.2">
      <c r="A26" s="4" t="s">
        <v>113</v>
      </c>
      <c r="B26" s="4" t="s">
        <v>87</v>
      </c>
      <c r="C26" s="10" t="s">
        <v>472</v>
      </c>
      <c r="D26" s="5" t="s">
        <v>115</v>
      </c>
      <c r="E26" s="10"/>
      <c r="F26" s="4" t="s">
        <v>679</v>
      </c>
      <c r="G26" s="4" t="s">
        <v>87</v>
      </c>
      <c r="H26" s="4" t="s">
        <v>680</v>
      </c>
      <c r="I26" s="5" t="s">
        <v>123</v>
      </c>
      <c r="J26" s="4" t="s">
        <v>556</v>
      </c>
      <c r="K26" s="6">
        <v>90</v>
      </c>
      <c r="L26" s="6">
        <v>28.08</v>
      </c>
      <c r="M26" s="7">
        <v>315</v>
      </c>
      <c r="N26" s="7">
        <v>1324</v>
      </c>
      <c r="O26" s="8">
        <v>13.5</v>
      </c>
      <c r="P26" s="8">
        <v>5.6000000000000005</v>
      </c>
      <c r="Q26" s="8">
        <v>0.89999999999999991</v>
      </c>
      <c r="R26" s="8">
        <v>69.599999999999994</v>
      </c>
      <c r="S26" s="8">
        <v>0.4</v>
      </c>
      <c r="T26" s="7">
        <v>1</v>
      </c>
      <c r="U26" s="7">
        <v>101</v>
      </c>
      <c r="V26" s="7">
        <v>8</v>
      </c>
      <c r="W26" s="7">
        <v>24</v>
      </c>
      <c r="X26" s="7">
        <v>97</v>
      </c>
      <c r="Y26" s="8">
        <v>0.8</v>
      </c>
      <c r="Z26" s="8">
        <v>1.2</v>
      </c>
      <c r="AA26" s="6">
        <v>0.2</v>
      </c>
      <c r="AB26" s="6">
        <v>0.73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7">
        <v>0</v>
      </c>
      <c r="AO26" s="6">
        <v>0.08</v>
      </c>
      <c r="AP26" s="6">
        <v>0.02</v>
      </c>
      <c r="AQ26" s="8">
        <v>1.5</v>
      </c>
      <c r="AR26" s="6">
        <v>0.11</v>
      </c>
      <c r="AS26" s="8">
        <v>0</v>
      </c>
      <c r="AT26" s="7">
        <v>11</v>
      </c>
      <c r="AU26" s="6">
        <v>0.55000000000000004</v>
      </c>
      <c r="AV26" s="7">
        <v>0</v>
      </c>
      <c r="AW26" s="6">
        <v>0.28999999999999998</v>
      </c>
      <c r="AX26" s="6">
        <v>0.16999999999999998</v>
      </c>
      <c r="AY26" s="6">
        <v>0.33</v>
      </c>
      <c r="AZ26" s="7">
        <v>0</v>
      </c>
      <c r="BA26" s="8">
        <v>0.8</v>
      </c>
      <c r="BB26" s="8">
        <v>1</v>
      </c>
      <c r="BC26" s="8">
        <v>2.6</v>
      </c>
      <c r="BD26" s="8">
        <v>0</v>
      </c>
      <c r="BE26" s="8">
        <v>1.1000000000000001</v>
      </c>
      <c r="BF26" s="8">
        <v>0.2</v>
      </c>
      <c r="BG26" s="7">
        <v>0</v>
      </c>
      <c r="BH26" s="7">
        <v>0</v>
      </c>
      <c r="BI26" s="7">
        <v>0</v>
      </c>
      <c r="BJ26" s="7">
        <v>2</v>
      </c>
      <c r="BK26" s="8">
        <v>0.5</v>
      </c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9"/>
      <c r="CT26" s="1"/>
    </row>
    <row r="27" spans="1:107" s="64" customFormat="1" ht="13.5" customHeight="1" x14ac:dyDescent="0.2">
      <c r="A27" s="58" t="s">
        <v>113</v>
      </c>
      <c r="B27" s="58" t="s">
        <v>87</v>
      </c>
      <c r="C27" s="65" t="s">
        <v>472</v>
      </c>
      <c r="D27" s="59" t="s">
        <v>116</v>
      </c>
      <c r="E27" s="65"/>
      <c r="F27" s="58" t="s">
        <v>679</v>
      </c>
      <c r="G27" s="58" t="s">
        <v>87</v>
      </c>
      <c r="H27" s="58" t="s">
        <v>680</v>
      </c>
      <c r="I27" s="59" t="s">
        <v>126</v>
      </c>
      <c r="J27" s="58" t="s">
        <v>674</v>
      </c>
      <c r="K27" s="60">
        <v>181</v>
      </c>
      <c r="L27" s="60">
        <v>11.25</v>
      </c>
      <c r="M27" s="61">
        <v>25</v>
      </c>
      <c r="N27" s="61">
        <v>16</v>
      </c>
      <c r="O27" s="62">
        <v>24.1</v>
      </c>
      <c r="P27" s="62">
        <v>1.2</v>
      </c>
      <c r="Q27" s="62">
        <v>0.4</v>
      </c>
      <c r="R27" s="62">
        <v>4.2</v>
      </c>
      <c r="S27" s="62">
        <v>1</v>
      </c>
      <c r="T27" s="61">
        <v>289</v>
      </c>
      <c r="U27" s="61">
        <v>45</v>
      </c>
      <c r="V27" s="61">
        <v>6</v>
      </c>
      <c r="W27" s="61">
        <v>3</v>
      </c>
      <c r="X27" s="61">
        <v>4</v>
      </c>
      <c r="Y27" s="62">
        <v>0</v>
      </c>
      <c r="Z27" s="62">
        <v>0</v>
      </c>
      <c r="AA27" s="60">
        <v>0</v>
      </c>
      <c r="AB27" s="60">
        <v>0.02</v>
      </c>
      <c r="AC27" s="61">
        <v>0</v>
      </c>
      <c r="AD27" s="61">
        <v>0</v>
      </c>
      <c r="AE27" s="61">
        <v>4</v>
      </c>
      <c r="AF27" s="61">
        <v>0</v>
      </c>
      <c r="AG27" s="61">
        <v>4</v>
      </c>
      <c r="AH27" s="61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1">
        <v>29</v>
      </c>
      <c r="AO27" s="60">
        <v>0</v>
      </c>
      <c r="AP27" s="60">
        <v>0</v>
      </c>
      <c r="AQ27" s="62">
        <v>0</v>
      </c>
      <c r="AR27" s="60">
        <v>0.02</v>
      </c>
      <c r="AS27" s="62">
        <v>0</v>
      </c>
      <c r="AT27" s="61">
        <v>9</v>
      </c>
      <c r="AU27" s="60">
        <v>0.03</v>
      </c>
      <c r="AV27" s="61">
        <v>3</v>
      </c>
      <c r="AW27" s="60">
        <v>0</v>
      </c>
      <c r="AX27" s="60">
        <v>0</v>
      </c>
      <c r="AY27" s="60">
        <v>0</v>
      </c>
      <c r="AZ27" s="61">
        <v>0</v>
      </c>
      <c r="BA27" s="62">
        <v>0.1</v>
      </c>
      <c r="BB27" s="62">
        <v>0.2</v>
      </c>
      <c r="BC27" s="62">
        <v>0.30000000000000004</v>
      </c>
      <c r="BD27" s="62">
        <v>0.7</v>
      </c>
      <c r="BE27" s="62">
        <v>0.2</v>
      </c>
      <c r="BF27" s="62">
        <v>0</v>
      </c>
      <c r="BG27" s="61">
        <v>0</v>
      </c>
      <c r="BH27" s="61">
        <v>0</v>
      </c>
      <c r="BI27" s="61">
        <v>0</v>
      </c>
      <c r="BJ27" s="61">
        <v>0</v>
      </c>
      <c r="BK27" s="62">
        <v>0.1</v>
      </c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 t="s">
        <v>671</v>
      </c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63"/>
      <c r="CO27" s="67">
        <f>SUM(M24:M27)</f>
        <v>675</v>
      </c>
      <c r="CP27" s="68">
        <f>SUM(P24:P27)</f>
        <v>24.8</v>
      </c>
      <c r="CQ27" s="68">
        <f>SUM(Q24:Q27)</f>
        <v>22.3</v>
      </c>
      <c r="CR27" s="68">
        <f>SUM(R24:R27)</f>
        <v>95.1</v>
      </c>
      <c r="CS27" s="68">
        <f>SUM(BD24:BD27)</f>
        <v>3.4000000000000004</v>
      </c>
      <c r="CT27" s="82">
        <v>172</v>
      </c>
      <c r="CU27" s="78">
        <f>$CP27*4/CO27*100</f>
        <v>14.696296296296296</v>
      </c>
      <c r="CV27" s="78">
        <f>CQ27*9/CO27*100</f>
        <v>29.733333333333334</v>
      </c>
      <c r="CW27" s="78">
        <f>CR27*4/CO27*100</f>
        <v>56.355555555555547</v>
      </c>
      <c r="CX27" s="79" t="str">
        <f>IF(AND(CO27&gt;=650,CO27&lt;=850),"○","×")</f>
        <v>○</v>
      </c>
      <c r="CY27" s="79" t="str">
        <f>IF((CS27&lt;3.5),"○","×")</f>
        <v>○</v>
      </c>
      <c r="CZ27" s="79" t="str">
        <f>IF(AND(CT27&gt;=140),"○","×")</f>
        <v>○</v>
      </c>
      <c r="DA27" s="79" t="str">
        <f>IF(AND(CU27&gt;=12.5,CU27&lt;=20.4),"○","×")</f>
        <v>○</v>
      </c>
      <c r="DB27" s="79" t="str">
        <f>IF(AND(CV27&gt;=20.4,CV27&lt;=30.4),"○","×")</f>
        <v>○</v>
      </c>
      <c r="DC27" s="79" t="str">
        <f>IF(AND(CW27&gt;=49.5,CW27&lt;=65.4),"○","×")</f>
        <v>○</v>
      </c>
    </row>
    <row r="28" spans="1:107" ht="13.5" customHeight="1" x14ac:dyDescent="0.2">
      <c r="A28" s="89" t="s">
        <v>117</v>
      </c>
      <c r="B28" s="89" t="s">
        <v>87</v>
      </c>
      <c r="C28" s="94" t="s">
        <v>118</v>
      </c>
      <c r="D28" s="90" t="s">
        <v>119</v>
      </c>
      <c r="E28" s="94" t="s">
        <v>118</v>
      </c>
      <c r="F28" s="94" t="s">
        <v>681</v>
      </c>
      <c r="G28" s="94" t="s">
        <v>87</v>
      </c>
      <c r="H28" s="94" t="s">
        <v>118</v>
      </c>
      <c r="I28" s="90" t="s">
        <v>127</v>
      </c>
      <c r="J28" s="94" t="s">
        <v>561</v>
      </c>
      <c r="K28" s="91">
        <v>120</v>
      </c>
      <c r="L28" s="91">
        <v>118.8</v>
      </c>
      <c r="M28" s="95">
        <v>270</v>
      </c>
      <c r="N28" s="95">
        <v>0</v>
      </c>
      <c r="O28" s="96">
        <v>73.899999999999991</v>
      </c>
      <c r="P28" s="96">
        <v>19</v>
      </c>
      <c r="Q28" s="96">
        <v>17</v>
      </c>
      <c r="R28" s="96">
        <v>7.6</v>
      </c>
      <c r="S28" s="96">
        <v>2.5</v>
      </c>
      <c r="T28" s="95">
        <v>601</v>
      </c>
      <c r="U28" s="95">
        <v>349</v>
      </c>
      <c r="V28" s="95">
        <v>14</v>
      </c>
      <c r="W28" s="95">
        <v>26</v>
      </c>
      <c r="X28" s="95">
        <v>191</v>
      </c>
      <c r="Y28" s="96">
        <v>0.8</v>
      </c>
      <c r="Z28" s="96">
        <v>3</v>
      </c>
      <c r="AA28" s="97">
        <v>0.12</v>
      </c>
      <c r="AB28" s="97">
        <v>0.02</v>
      </c>
      <c r="AC28" s="95">
        <v>6</v>
      </c>
      <c r="AD28" s="95">
        <v>0</v>
      </c>
      <c r="AE28" s="95">
        <v>0</v>
      </c>
      <c r="AF28" s="95">
        <v>0</v>
      </c>
      <c r="AG28" s="95">
        <v>0</v>
      </c>
      <c r="AH28" s="95">
        <v>6</v>
      </c>
      <c r="AI28" s="96">
        <v>0.3</v>
      </c>
      <c r="AJ28" s="96">
        <v>0.5</v>
      </c>
      <c r="AK28" s="96">
        <v>0</v>
      </c>
      <c r="AL28" s="96">
        <v>0.3</v>
      </c>
      <c r="AM28" s="96">
        <v>0.1</v>
      </c>
      <c r="AN28" s="95">
        <v>3</v>
      </c>
      <c r="AO28" s="97">
        <v>0.66</v>
      </c>
      <c r="AP28" s="97">
        <v>0.26</v>
      </c>
      <c r="AQ28" s="96">
        <v>3.9000000000000004</v>
      </c>
      <c r="AR28" s="97">
        <v>0.33999999999999997</v>
      </c>
      <c r="AS28" s="96">
        <v>0.4</v>
      </c>
      <c r="AT28" s="95">
        <v>6</v>
      </c>
      <c r="AU28" s="97">
        <v>1.26</v>
      </c>
      <c r="AV28" s="95">
        <v>2</v>
      </c>
      <c r="AW28" s="97">
        <v>6.13</v>
      </c>
      <c r="AX28" s="97">
        <v>7.1400000000000006</v>
      </c>
      <c r="AY28" s="97">
        <v>2.08</v>
      </c>
      <c r="AZ28" s="95">
        <v>69</v>
      </c>
      <c r="BA28" s="96">
        <v>0.1</v>
      </c>
      <c r="BB28" s="96">
        <v>0.3</v>
      </c>
      <c r="BC28" s="96">
        <v>0.3</v>
      </c>
      <c r="BD28" s="96">
        <v>1.5</v>
      </c>
      <c r="BE28" s="96">
        <v>0</v>
      </c>
      <c r="BF28" s="96">
        <v>0</v>
      </c>
      <c r="BG28" s="95">
        <v>0</v>
      </c>
      <c r="BH28" s="95">
        <v>0</v>
      </c>
      <c r="BI28" s="95">
        <v>0</v>
      </c>
      <c r="BJ28" s="95">
        <v>0</v>
      </c>
      <c r="BK28" s="96">
        <v>0</v>
      </c>
      <c r="BL28" s="94" t="s">
        <v>671</v>
      </c>
      <c r="BM28" s="94"/>
      <c r="BN28" s="94"/>
      <c r="BO28" s="94"/>
      <c r="BP28" s="94" t="s">
        <v>671</v>
      </c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 t="s">
        <v>671</v>
      </c>
      <c r="CC28" s="94"/>
      <c r="CD28" s="94"/>
      <c r="CE28" s="94" t="s">
        <v>671</v>
      </c>
      <c r="CF28" s="94"/>
      <c r="CG28" s="94"/>
      <c r="CH28" s="94"/>
      <c r="CI28" s="94"/>
      <c r="CJ28" s="94"/>
      <c r="CK28" s="94" t="s">
        <v>671</v>
      </c>
      <c r="CL28" s="94"/>
      <c r="CM28" s="98"/>
      <c r="CT28" s="1"/>
    </row>
    <row r="29" spans="1:107" ht="13.5" customHeight="1" x14ac:dyDescent="0.2">
      <c r="A29" s="4" t="s">
        <v>117</v>
      </c>
      <c r="B29" s="4" t="s">
        <v>87</v>
      </c>
      <c r="C29" s="4" t="s">
        <v>118</v>
      </c>
      <c r="D29" s="5" t="s">
        <v>120</v>
      </c>
      <c r="E29" s="10" t="s">
        <v>475</v>
      </c>
      <c r="F29" s="4" t="s">
        <v>681</v>
      </c>
      <c r="G29" s="4" t="s">
        <v>87</v>
      </c>
      <c r="H29" s="4" t="s">
        <v>118</v>
      </c>
      <c r="I29" s="5" t="s">
        <v>128</v>
      </c>
      <c r="J29" s="4" t="s">
        <v>562</v>
      </c>
      <c r="K29" s="6">
        <v>66</v>
      </c>
      <c r="L29" s="6">
        <v>16.82</v>
      </c>
      <c r="M29" s="7">
        <v>16</v>
      </c>
      <c r="N29" s="7">
        <v>67</v>
      </c>
      <c r="O29" s="8">
        <v>60.9</v>
      </c>
      <c r="P29" s="8">
        <v>1.2</v>
      </c>
      <c r="Q29" s="8">
        <v>0.4</v>
      </c>
      <c r="R29" s="8">
        <v>3</v>
      </c>
      <c r="S29" s="8">
        <v>0.30000000000000004</v>
      </c>
      <c r="T29" s="7">
        <v>6</v>
      </c>
      <c r="U29" s="7">
        <v>123</v>
      </c>
      <c r="V29" s="7">
        <v>25</v>
      </c>
      <c r="W29" s="7">
        <v>11</v>
      </c>
      <c r="X29" s="7">
        <v>24</v>
      </c>
      <c r="Y29" s="8">
        <v>0.2</v>
      </c>
      <c r="Z29" s="8">
        <v>0.2</v>
      </c>
      <c r="AA29" s="6">
        <v>0.03</v>
      </c>
      <c r="AB29" s="6">
        <v>0.13</v>
      </c>
      <c r="AC29" s="7">
        <v>0</v>
      </c>
      <c r="AD29" s="7">
        <v>195</v>
      </c>
      <c r="AE29" s="7">
        <v>494</v>
      </c>
      <c r="AF29" s="7">
        <v>0</v>
      </c>
      <c r="AG29" s="7">
        <v>589</v>
      </c>
      <c r="AH29" s="7">
        <v>50</v>
      </c>
      <c r="AI29" s="8">
        <v>0</v>
      </c>
      <c r="AJ29" s="8">
        <v>0.1</v>
      </c>
      <c r="AK29" s="8">
        <v>0</v>
      </c>
      <c r="AL29" s="8">
        <v>0.3</v>
      </c>
      <c r="AM29" s="8">
        <v>0.2</v>
      </c>
      <c r="AN29" s="7">
        <v>44</v>
      </c>
      <c r="AO29" s="6">
        <v>0.04</v>
      </c>
      <c r="AP29" s="6">
        <v>0.02</v>
      </c>
      <c r="AQ29" s="8">
        <v>0.2</v>
      </c>
      <c r="AR29" s="6">
        <v>0.06</v>
      </c>
      <c r="AS29" s="8">
        <v>0</v>
      </c>
      <c r="AT29" s="7">
        <v>50</v>
      </c>
      <c r="AU29" s="6">
        <v>0.17</v>
      </c>
      <c r="AV29" s="7">
        <v>17</v>
      </c>
      <c r="AW29" s="6">
        <v>0.05</v>
      </c>
      <c r="AX29" s="6">
        <v>0.04</v>
      </c>
      <c r="AY29" s="6">
        <v>0.17</v>
      </c>
      <c r="AZ29" s="7">
        <v>0</v>
      </c>
      <c r="BA29" s="8">
        <v>0.30000000000000004</v>
      </c>
      <c r="BB29" s="8">
        <v>1.1000000000000001</v>
      </c>
      <c r="BC29" s="8">
        <v>1.4</v>
      </c>
      <c r="BD29" s="8">
        <v>0</v>
      </c>
      <c r="BE29" s="8">
        <v>1</v>
      </c>
      <c r="BF29" s="8">
        <v>0.2</v>
      </c>
      <c r="BG29" s="7">
        <v>0</v>
      </c>
      <c r="BH29" s="7">
        <v>0</v>
      </c>
      <c r="BI29" s="7">
        <v>0</v>
      </c>
      <c r="BJ29" s="7">
        <v>2</v>
      </c>
      <c r="BK29" s="8">
        <v>0.79999999999999993</v>
      </c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9"/>
      <c r="CT29" s="1"/>
    </row>
    <row r="30" spans="1:107" ht="13.5" customHeight="1" x14ac:dyDescent="0.2">
      <c r="A30" s="103" t="s">
        <v>117</v>
      </c>
      <c r="B30" s="103" t="s">
        <v>87</v>
      </c>
      <c r="C30" s="103" t="s">
        <v>118</v>
      </c>
      <c r="D30" s="5" t="s">
        <v>121</v>
      </c>
      <c r="E30" s="10"/>
      <c r="F30" s="103" t="s">
        <v>681</v>
      </c>
      <c r="G30" s="103" t="s">
        <v>87</v>
      </c>
      <c r="H30" s="103" t="s">
        <v>118</v>
      </c>
      <c r="I30" s="5" t="s">
        <v>129</v>
      </c>
      <c r="J30" s="103" t="s">
        <v>563</v>
      </c>
      <c r="K30" s="6">
        <v>25.7</v>
      </c>
      <c r="L30" s="6">
        <v>9.73</v>
      </c>
      <c r="M30" s="7">
        <v>39</v>
      </c>
      <c r="N30" s="7">
        <v>118</v>
      </c>
      <c r="O30" s="8">
        <v>13.4</v>
      </c>
      <c r="P30" s="8">
        <v>0.6</v>
      </c>
      <c r="Q30" s="8">
        <v>1.9</v>
      </c>
      <c r="R30" s="8">
        <v>5.8</v>
      </c>
      <c r="S30" s="8">
        <v>0.2</v>
      </c>
      <c r="T30" s="7">
        <v>5</v>
      </c>
      <c r="U30" s="7">
        <v>81</v>
      </c>
      <c r="V30" s="7">
        <v>4</v>
      </c>
      <c r="W30" s="7">
        <v>5</v>
      </c>
      <c r="X30" s="7">
        <v>12</v>
      </c>
      <c r="Y30" s="8">
        <v>0.1</v>
      </c>
      <c r="Z30" s="8">
        <v>0.1</v>
      </c>
      <c r="AA30" s="6">
        <v>0.01</v>
      </c>
      <c r="AB30" s="6">
        <v>0.04</v>
      </c>
      <c r="AC30" s="7">
        <v>0</v>
      </c>
      <c r="AD30" s="7">
        <v>3</v>
      </c>
      <c r="AE30" s="7">
        <v>663</v>
      </c>
      <c r="AF30" s="7">
        <v>15</v>
      </c>
      <c r="AG30" s="7">
        <v>680</v>
      </c>
      <c r="AH30" s="7">
        <v>56</v>
      </c>
      <c r="AI30" s="8">
        <v>0</v>
      </c>
      <c r="AJ30" s="8">
        <v>1.1000000000000001</v>
      </c>
      <c r="AK30" s="8">
        <v>0</v>
      </c>
      <c r="AL30" s="8">
        <v>0.7</v>
      </c>
      <c r="AM30" s="8">
        <v>0</v>
      </c>
      <c r="AN30" s="7">
        <v>7</v>
      </c>
      <c r="AO30" s="6">
        <v>0.02</v>
      </c>
      <c r="AP30" s="6">
        <v>0.02</v>
      </c>
      <c r="AQ30" s="8">
        <v>0.3</v>
      </c>
      <c r="AR30" s="6">
        <v>0.04</v>
      </c>
      <c r="AS30" s="8">
        <v>0</v>
      </c>
      <c r="AT30" s="7">
        <v>7</v>
      </c>
      <c r="AU30" s="6">
        <v>0.13</v>
      </c>
      <c r="AV30" s="7">
        <v>7</v>
      </c>
      <c r="AW30" s="6">
        <v>0.15</v>
      </c>
      <c r="AX30" s="6">
        <v>1.04</v>
      </c>
      <c r="AY30" s="6">
        <v>0.48</v>
      </c>
      <c r="AZ30" s="7">
        <v>0</v>
      </c>
      <c r="BA30" s="8">
        <v>0.2</v>
      </c>
      <c r="BB30" s="8">
        <v>0.4</v>
      </c>
      <c r="BC30" s="8">
        <v>0.7</v>
      </c>
      <c r="BD30" s="8">
        <v>0</v>
      </c>
      <c r="BE30" s="8">
        <v>0.2</v>
      </c>
      <c r="BF30" s="8">
        <v>1.7</v>
      </c>
      <c r="BG30" s="7">
        <v>0</v>
      </c>
      <c r="BH30" s="7">
        <v>0</v>
      </c>
      <c r="BI30" s="7">
        <v>0</v>
      </c>
      <c r="BJ30" s="7">
        <v>1</v>
      </c>
      <c r="BK30" s="8">
        <v>0.3</v>
      </c>
      <c r="BL30" s="103" t="s">
        <v>671</v>
      </c>
      <c r="BM30" s="103"/>
      <c r="BN30" s="103" t="s">
        <v>671</v>
      </c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9"/>
      <c r="CT30" s="1"/>
    </row>
    <row r="31" spans="1:107" ht="13.5" customHeight="1" x14ac:dyDescent="0.2">
      <c r="A31" s="4" t="s">
        <v>117</v>
      </c>
      <c r="B31" s="4" t="s">
        <v>87</v>
      </c>
      <c r="C31" s="4" t="s">
        <v>118</v>
      </c>
      <c r="D31" s="5" t="s">
        <v>121</v>
      </c>
      <c r="E31" s="10"/>
      <c r="F31" s="4" t="s">
        <v>681</v>
      </c>
      <c r="G31" s="4" t="s">
        <v>87</v>
      </c>
      <c r="H31" s="4" t="s">
        <v>118</v>
      </c>
      <c r="I31" s="5" t="s">
        <v>130</v>
      </c>
      <c r="J31" s="4" t="s">
        <v>564</v>
      </c>
      <c r="K31" s="6">
        <v>75.8</v>
      </c>
      <c r="L31" s="6">
        <v>39.630000000000003</v>
      </c>
      <c r="M31" s="7">
        <v>40</v>
      </c>
      <c r="N31" s="7">
        <v>70</v>
      </c>
      <c r="O31" s="8">
        <v>64</v>
      </c>
      <c r="P31" s="8">
        <v>4.1999999999999993</v>
      </c>
      <c r="Q31" s="8">
        <v>0.7</v>
      </c>
      <c r="R31" s="8">
        <v>6</v>
      </c>
      <c r="S31" s="8">
        <v>1.1000000000000001</v>
      </c>
      <c r="T31" s="7">
        <v>252</v>
      </c>
      <c r="U31" s="7">
        <v>119</v>
      </c>
      <c r="V31" s="7">
        <v>86</v>
      </c>
      <c r="W31" s="7">
        <v>14</v>
      </c>
      <c r="X31" s="7">
        <v>61</v>
      </c>
      <c r="Y31" s="8">
        <v>1</v>
      </c>
      <c r="Z31" s="8">
        <v>0.2</v>
      </c>
      <c r="AA31" s="6">
        <v>0.04</v>
      </c>
      <c r="AB31" s="6">
        <v>0.15</v>
      </c>
      <c r="AC31" s="7">
        <v>1</v>
      </c>
      <c r="AD31" s="7">
        <v>0</v>
      </c>
      <c r="AE31" s="7">
        <v>1440</v>
      </c>
      <c r="AF31" s="7">
        <v>12</v>
      </c>
      <c r="AG31" s="7">
        <v>1440</v>
      </c>
      <c r="AH31" s="7">
        <v>121</v>
      </c>
      <c r="AI31" s="8">
        <v>0.2</v>
      </c>
      <c r="AJ31" s="8">
        <v>1.8</v>
      </c>
      <c r="AK31" s="8">
        <v>0</v>
      </c>
      <c r="AL31" s="8">
        <v>0.60000000000000009</v>
      </c>
      <c r="AM31" s="8">
        <v>0</v>
      </c>
      <c r="AN31" s="7">
        <v>150</v>
      </c>
      <c r="AO31" s="6">
        <v>0.04</v>
      </c>
      <c r="AP31" s="6">
        <v>0.08</v>
      </c>
      <c r="AQ31" s="8">
        <v>0.4</v>
      </c>
      <c r="AR31" s="6">
        <v>7.0000000000000007E-2</v>
      </c>
      <c r="AS31" s="8">
        <v>0.1</v>
      </c>
      <c r="AT31" s="7">
        <v>114</v>
      </c>
      <c r="AU31" s="6">
        <v>0.21</v>
      </c>
      <c r="AV31" s="7">
        <v>26</v>
      </c>
      <c r="AW31" s="6">
        <v>0.12</v>
      </c>
      <c r="AX31" s="6">
        <v>0.15</v>
      </c>
      <c r="AY31" s="6">
        <v>0.16</v>
      </c>
      <c r="AZ31" s="7">
        <v>2</v>
      </c>
      <c r="BA31" s="8">
        <v>0.8</v>
      </c>
      <c r="BB31" s="8">
        <v>1.8</v>
      </c>
      <c r="BC31" s="8">
        <v>2.6</v>
      </c>
      <c r="BD31" s="8">
        <v>0.6</v>
      </c>
      <c r="BE31" s="8">
        <v>2.2999999999999998</v>
      </c>
      <c r="BF31" s="8">
        <v>0.1</v>
      </c>
      <c r="BG31" s="7">
        <v>0</v>
      </c>
      <c r="BH31" s="7">
        <v>0</v>
      </c>
      <c r="BI31" s="7">
        <v>0</v>
      </c>
      <c r="BJ31" s="7">
        <v>0</v>
      </c>
      <c r="BK31" s="8">
        <v>0</v>
      </c>
      <c r="BL31" s="4" t="s">
        <v>671</v>
      </c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 t="s">
        <v>671</v>
      </c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9"/>
      <c r="CT31" s="1"/>
    </row>
    <row r="32" spans="1:107" ht="13.5" customHeight="1" x14ac:dyDescent="0.2">
      <c r="A32" s="4" t="s">
        <v>117</v>
      </c>
      <c r="B32" s="4" t="s">
        <v>87</v>
      </c>
      <c r="C32" s="4" t="s">
        <v>118</v>
      </c>
      <c r="D32" s="5" t="s">
        <v>122</v>
      </c>
      <c r="E32" s="4"/>
      <c r="F32" s="4" t="s">
        <v>681</v>
      </c>
      <c r="G32" s="4" t="s">
        <v>87</v>
      </c>
      <c r="H32" s="4" t="s">
        <v>118</v>
      </c>
      <c r="I32" s="5" t="s">
        <v>131</v>
      </c>
      <c r="J32" s="4" t="s">
        <v>556</v>
      </c>
      <c r="K32" s="6">
        <v>90</v>
      </c>
      <c r="L32" s="6">
        <v>28.08</v>
      </c>
      <c r="M32" s="7">
        <v>315</v>
      </c>
      <c r="N32" s="7">
        <v>1324</v>
      </c>
      <c r="O32" s="8">
        <v>13.5</v>
      </c>
      <c r="P32" s="8">
        <v>5.6000000000000005</v>
      </c>
      <c r="Q32" s="8">
        <v>0.89999999999999991</v>
      </c>
      <c r="R32" s="8">
        <v>69.599999999999994</v>
      </c>
      <c r="S32" s="8">
        <v>0.4</v>
      </c>
      <c r="T32" s="7">
        <v>1</v>
      </c>
      <c r="U32" s="7">
        <v>101</v>
      </c>
      <c r="V32" s="7">
        <v>8</v>
      </c>
      <c r="W32" s="7">
        <v>24</v>
      </c>
      <c r="X32" s="7">
        <v>97</v>
      </c>
      <c r="Y32" s="8">
        <v>0.8</v>
      </c>
      <c r="Z32" s="8">
        <v>1.2</v>
      </c>
      <c r="AA32" s="6">
        <v>0.2</v>
      </c>
      <c r="AB32" s="6">
        <v>0.73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7">
        <v>0</v>
      </c>
      <c r="AO32" s="6">
        <v>0.08</v>
      </c>
      <c r="AP32" s="6">
        <v>0.02</v>
      </c>
      <c r="AQ32" s="8">
        <v>1.5</v>
      </c>
      <c r="AR32" s="6">
        <v>0.11</v>
      </c>
      <c r="AS32" s="8">
        <v>0</v>
      </c>
      <c r="AT32" s="7">
        <v>11</v>
      </c>
      <c r="AU32" s="6">
        <v>0.55000000000000004</v>
      </c>
      <c r="AV32" s="7">
        <v>0</v>
      </c>
      <c r="AW32" s="6">
        <v>0.28999999999999998</v>
      </c>
      <c r="AX32" s="6">
        <v>0.16999999999999998</v>
      </c>
      <c r="AY32" s="6">
        <v>0.33</v>
      </c>
      <c r="AZ32" s="7">
        <v>0</v>
      </c>
      <c r="BA32" s="8">
        <v>0.8</v>
      </c>
      <c r="BB32" s="8">
        <v>1</v>
      </c>
      <c r="BC32" s="8">
        <v>2.6</v>
      </c>
      <c r="BD32" s="8">
        <v>0</v>
      </c>
      <c r="BE32" s="8">
        <v>1.1000000000000001</v>
      </c>
      <c r="BF32" s="8">
        <v>0.2</v>
      </c>
      <c r="BG32" s="7">
        <v>0</v>
      </c>
      <c r="BH32" s="7">
        <v>0</v>
      </c>
      <c r="BI32" s="7">
        <v>0</v>
      </c>
      <c r="BJ32" s="7">
        <v>2</v>
      </c>
      <c r="BK32" s="8">
        <v>0.5</v>
      </c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9"/>
      <c r="CT32" s="1"/>
    </row>
    <row r="33" spans="1:107" s="64" customFormat="1" ht="13.5" customHeight="1" x14ac:dyDescent="0.2">
      <c r="A33" s="58" t="s">
        <v>117</v>
      </c>
      <c r="B33" s="58" t="s">
        <v>87</v>
      </c>
      <c r="C33" s="58" t="s">
        <v>118</v>
      </c>
      <c r="D33" s="59" t="s">
        <v>123</v>
      </c>
      <c r="E33" s="58"/>
      <c r="F33" s="58" t="s">
        <v>681</v>
      </c>
      <c r="G33" s="58" t="s">
        <v>87</v>
      </c>
      <c r="H33" s="58" t="s">
        <v>118</v>
      </c>
      <c r="I33" s="59" t="s">
        <v>134</v>
      </c>
      <c r="J33" s="58" t="s">
        <v>674</v>
      </c>
      <c r="K33" s="60">
        <v>181</v>
      </c>
      <c r="L33" s="60">
        <v>11.25</v>
      </c>
      <c r="M33" s="61">
        <v>25</v>
      </c>
      <c r="N33" s="61">
        <v>16</v>
      </c>
      <c r="O33" s="62">
        <v>24.1</v>
      </c>
      <c r="P33" s="62">
        <v>1.2</v>
      </c>
      <c r="Q33" s="62">
        <v>0.4</v>
      </c>
      <c r="R33" s="62">
        <v>4.2</v>
      </c>
      <c r="S33" s="62">
        <v>1</v>
      </c>
      <c r="T33" s="61">
        <v>289</v>
      </c>
      <c r="U33" s="61">
        <v>45</v>
      </c>
      <c r="V33" s="61">
        <v>6</v>
      </c>
      <c r="W33" s="61">
        <v>3</v>
      </c>
      <c r="X33" s="61">
        <v>4</v>
      </c>
      <c r="Y33" s="62">
        <v>0</v>
      </c>
      <c r="Z33" s="62">
        <v>0</v>
      </c>
      <c r="AA33" s="60">
        <v>0</v>
      </c>
      <c r="AB33" s="60">
        <v>0.02</v>
      </c>
      <c r="AC33" s="61">
        <v>0</v>
      </c>
      <c r="AD33" s="61">
        <v>0</v>
      </c>
      <c r="AE33" s="61">
        <v>4</v>
      </c>
      <c r="AF33" s="61">
        <v>0</v>
      </c>
      <c r="AG33" s="61">
        <v>4</v>
      </c>
      <c r="AH33" s="61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1">
        <v>29</v>
      </c>
      <c r="AO33" s="60">
        <v>0</v>
      </c>
      <c r="AP33" s="60">
        <v>0</v>
      </c>
      <c r="AQ33" s="62">
        <v>0</v>
      </c>
      <c r="AR33" s="60">
        <v>0.02</v>
      </c>
      <c r="AS33" s="62">
        <v>0</v>
      </c>
      <c r="AT33" s="61">
        <v>9</v>
      </c>
      <c r="AU33" s="60">
        <v>0.03</v>
      </c>
      <c r="AV33" s="61">
        <v>3</v>
      </c>
      <c r="AW33" s="60">
        <v>0</v>
      </c>
      <c r="AX33" s="60">
        <v>0</v>
      </c>
      <c r="AY33" s="60">
        <v>0</v>
      </c>
      <c r="AZ33" s="61">
        <v>0</v>
      </c>
      <c r="BA33" s="62">
        <v>0.1</v>
      </c>
      <c r="BB33" s="62">
        <v>0.2</v>
      </c>
      <c r="BC33" s="62">
        <v>0.30000000000000004</v>
      </c>
      <c r="BD33" s="62">
        <v>0.7</v>
      </c>
      <c r="BE33" s="62">
        <v>0.2</v>
      </c>
      <c r="BF33" s="62">
        <v>0</v>
      </c>
      <c r="BG33" s="61">
        <v>0</v>
      </c>
      <c r="BH33" s="61">
        <v>0</v>
      </c>
      <c r="BI33" s="61">
        <v>0</v>
      </c>
      <c r="BJ33" s="61">
        <v>0</v>
      </c>
      <c r="BK33" s="62">
        <v>0.1</v>
      </c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 t="s">
        <v>671</v>
      </c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63"/>
      <c r="CO33" s="67">
        <f>SUM(M28:M33)</f>
        <v>705</v>
      </c>
      <c r="CP33" s="68">
        <f>SUM(P28:P33)</f>
        <v>31.8</v>
      </c>
      <c r="CQ33" s="68">
        <f>SUM(Q28:Q33)</f>
        <v>21.299999999999994</v>
      </c>
      <c r="CR33" s="68">
        <f>SUM(R28:R33)</f>
        <v>96.2</v>
      </c>
      <c r="CS33" s="68">
        <f>SUM(BD28:BD33)</f>
        <v>2.8</v>
      </c>
      <c r="CT33" s="82">
        <v>143.80000000000001</v>
      </c>
      <c r="CU33" s="78">
        <f>$CP33*4/CO33*100</f>
        <v>18.042553191489365</v>
      </c>
      <c r="CV33" s="78">
        <f>CQ33*9/CO33*100</f>
        <v>27.191489361702121</v>
      </c>
      <c r="CW33" s="78">
        <f>CR33*4/CO33*100</f>
        <v>54.581560283687949</v>
      </c>
      <c r="CX33" s="79" t="str">
        <f>IF(AND(CO33&gt;=650,CO33&lt;=850),"○","×")</f>
        <v>○</v>
      </c>
      <c r="CY33" s="79" t="str">
        <f>IF((CS33&lt;3.5),"○","×")</f>
        <v>○</v>
      </c>
      <c r="CZ33" s="79" t="str">
        <f>IF(AND(CT33&gt;=140),"○","×")</f>
        <v>○</v>
      </c>
      <c r="DA33" s="79" t="str">
        <f>IF(AND(CU33&gt;=12.5,CU33&lt;=20.4),"○","×")</f>
        <v>○</v>
      </c>
      <c r="DB33" s="79" t="str">
        <f>IF(AND(CV33&gt;=20.4,CV33&lt;=30.4),"○","×")</f>
        <v>○</v>
      </c>
      <c r="DC33" s="79" t="str">
        <f>IF(AND(CW33&gt;=49.5,CW33&lt;=65.4),"○","×")</f>
        <v>○</v>
      </c>
    </row>
    <row r="34" spans="1:107" ht="13.5" customHeight="1" x14ac:dyDescent="0.2">
      <c r="A34" s="89" t="s">
        <v>124</v>
      </c>
      <c r="B34" s="89" t="s">
        <v>87</v>
      </c>
      <c r="C34" s="94" t="s">
        <v>125</v>
      </c>
      <c r="D34" s="90" t="s">
        <v>126</v>
      </c>
      <c r="E34" s="94" t="s">
        <v>125</v>
      </c>
      <c r="F34" s="94" t="s">
        <v>682</v>
      </c>
      <c r="G34" s="94" t="s">
        <v>87</v>
      </c>
      <c r="H34" s="94" t="s">
        <v>125</v>
      </c>
      <c r="I34" s="90" t="s">
        <v>135</v>
      </c>
      <c r="J34" s="94" t="s">
        <v>565</v>
      </c>
      <c r="K34" s="91">
        <v>108.22</v>
      </c>
      <c r="L34" s="91">
        <v>98.46</v>
      </c>
      <c r="M34" s="95">
        <v>233</v>
      </c>
      <c r="N34" s="95">
        <v>73</v>
      </c>
      <c r="O34" s="96">
        <v>69</v>
      </c>
      <c r="P34" s="96">
        <v>15.1</v>
      </c>
      <c r="Q34" s="96">
        <v>14.9</v>
      </c>
      <c r="R34" s="96">
        <v>7.1</v>
      </c>
      <c r="S34" s="96">
        <v>2.1</v>
      </c>
      <c r="T34" s="95">
        <v>519</v>
      </c>
      <c r="U34" s="95">
        <v>252</v>
      </c>
      <c r="V34" s="95">
        <v>4</v>
      </c>
      <c r="W34" s="95">
        <v>15</v>
      </c>
      <c r="X34" s="95">
        <v>138</v>
      </c>
      <c r="Y34" s="96">
        <v>0.4</v>
      </c>
      <c r="Z34" s="96">
        <v>2.2999999999999998</v>
      </c>
      <c r="AA34" s="97">
        <v>7.0000000000000007E-2</v>
      </c>
      <c r="AB34" s="97">
        <v>0.03</v>
      </c>
      <c r="AC34" s="95">
        <v>5</v>
      </c>
      <c r="AD34" s="95">
        <v>0</v>
      </c>
      <c r="AE34" s="95">
        <v>0</v>
      </c>
      <c r="AF34" s="95">
        <v>0</v>
      </c>
      <c r="AG34" s="95">
        <v>0</v>
      </c>
      <c r="AH34" s="95">
        <v>5</v>
      </c>
      <c r="AI34" s="96">
        <v>0.2</v>
      </c>
      <c r="AJ34" s="96">
        <v>0.6</v>
      </c>
      <c r="AK34" s="96">
        <v>0</v>
      </c>
      <c r="AL34" s="96">
        <v>0.6</v>
      </c>
      <c r="AM34" s="96">
        <v>0</v>
      </c>
      <c r="AN34" s="95">
        <v>4</v>
      </c>
      <c r="AO34" s="97">
        <v>0.53</v>
      </c>
      <c r="AP34" s="97">
        <v>0.2</v>
      </c>
      <c r="AQ34" s="96">
        <v>3</v>
      </c>
      <c r="AR34" s="97">
        <v>0.24</v>
      </c>
      <c r="AS34" s="96">
        <v>0.3</v>
      </c>
      <c r="AT34" s="95">
        <v>2</v>
      </c>
      <c r="AU34" s="97">
        <v>1</v>
      </c>
      <c r="AV34" s="95">
        <v>2</v>
      </c>
      <c r="AW34" s="97">
        <v>4.9499999999999993</v>
      </c>
      <c r="AX34" s="97">
        <v>6.67</v>
      </c>
      <c r="AY34" s="97">
        <v>1.9100000000000001</v>
      </c>
      <c r="AZ34" s="95">
        <v>55</v>
      </c>
      <c r="BA34" s="96">
        <v>0</v>
      </c>
      <c r="BB34" s="96">
        <v>0.1</v>
      </c>
      <c r="BC34" s="96">
        <v>0.1</v>
      </c>
      <c r="BD34" s="96">
        <v>1.3</v>
      </c>
      <c r="BE34" s="96">
        <v>0.3</v>
      </c>
      <c r="BF34" s="96">
        <v>2.1</v>
      </c>
      <c r="BG34" s="95">
        <v>0</v>
      </c>
      <c r="BH34" s="95">
        <v>0</v>
      </c>
      <c r="BI34" s="95">
        <v>0</v>
      </c>
      <c r="BJ34" s="95">
        <v>0</v>
      </c>
      <c r="BK34" s="96">
        <v>0</v>
      </c>
      <c r="BL34" s="94" t="s">
        <v>671</v>
      </c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 t="s">
        <v>671</v>
      </c>
      <c r="CC34" s="94"/>
      <c r="CD34" s="94"/>
      <c r="CE34" s="94" t="s">
        <v>671</v>
      </c>
      <c r="CF34" s="94"/>
      <c r="CG34" s="94"/>
      <c r="CH34" s="94"/>
      <c r="CI34" s="94" t="s">
        <v>671</v>
      </c>
      <c r="CJ34" s="94"/>
      <c r="CK34" s="94"/>
      <c r="CL34" s="94"/>
      <c r="CM34" s="98"/>
      <c r="CT34" s="1"/>
    </row>
    <row r="35" spans="1:107" ht="13.5" customHeight="1" x14ac:dyDescent="0.2">
      <c r="A35" s="4" t="s">
        <v>124</v>
      </c>
      <c r="B35" s="4" t="s">
        <v>87</v>
      </c>
      <c r="C35" s="4" t="s">
        <v>125</v>
      </c>
      <c r="D35" s="5" t="s">
        <v>127</v>
      </c>
      <c r="E35" s="10" t="s">
        <v>476</v>
      </c>
      <c r="F35" s="4" t="s">
        <v>682</v>
      </c>
      <c r="G35" s="4" t="s">
        <v>87</v>
      </c>
      <c r="H35" s="4" t="s">
        <v>125</v>
      </c>
      <c r="I35" s="5" t="s">
        <v>136</v>
      </c>
      <c r="J35" s="4" t="s">
        <v>566</v>
      </c>
      <c r="K35" s="6">
        <v>44</v>
      </c>
      <c r="L35" s="6">
        <v>5.41</v>
      </c>
      <c r="M35" s="7">
        <v>27</v>
      </c>
      <c r="N35" s="7">
        <v>63</v>
      </c>
      <c r="O35" s="8">
        <v>18.5</v>
      </c>
      <c r="P35" s="8">
        <v>0.1</v>
      </c>
      <c r="Q35" s="8">
        <v>1.3</v>
      </c>
      <c r="R35" s="8">
        <v>3.9</v>
      </c>
      <c r="S35" s="8">
        <v>0.2</v>
      </c>
      <c r="T35" s="7">
        <v>15</v>
      </c>
      <c r="U35" s="7">
        <v>60</v>
      </c>
      <c r="V35" s="7">
        <v>6</v>
      </c>
      <c r="W35" s="7">
        <v>2</v>
      </c>
      <c r="X35" s="7">
        <v>5</v>
      </c>
      <c r="Y35" s="8">
        <v>0</v>
      </c>
      <c r="Z35" s="8">
        <v>0</v>
      </c>
      <c r="AA35" s="6">
        <v>0.01</v>
      </c>
      <c r="AB35" s="6">
        <v>0.02</v>
      </c>
      <c r="AC35" s="7">
        <v>0</v>
      </c>
      <c r="AD35" s="7">
        <v>660</v>
      </c>
      <c r="AE35" s="7">
        <v>1390</v>
      </c>
      <c r="AF35" s="7">
        <v>1</v>
      </c>
      <c r="AG35" s="7">
        <v>1720</v>
      </c>
      <c r="AH35" s="7">
        <v>144</v>
      </c>
      <c r="AI35" s="8">
        <v>0</v>
      </c>
      <c r="AJ35" s="8">
        <v>0.30000000000000004</v>
      </c>
      <c r="AK35" s="8">
        <v>0</v>
      </c>
      <c r="AL35" s="8">
        <v>0.6</v>
      </c>
      <c r="AM35" s="8">
        <v>0</v>
      </c>
      <c r="AN35" s="7">
        <v>7</v>
      </c>
      <c r="AO35" s="6">
        <v>0.01</v>
      </c>
      <c r="AP35" s="6">
        <v>0.01</v>
      </c>
      <c r="AQ35" s="8">
        <v>0.2</v>
      </c>
      <c r="AR35" s="6">
        <v>0.02</v>
      </c>
      <c r="AS35" s="8">
        <v>0</v>
      </c>
      <c r="AT35" s="7">
        <v>4</v>
      </c>
      <c r="AU35" s="6">
        <v>7.0000000000000007E-2</v>
      </c>
      <c r="AV35" s="7">
        <v>1</v>
      </c>
      <c r="AW35" s="6">
        <v>0</v>
      </c>
      <c r="AX35" s="6">
        <v>0</v>
      </c>
      <c r="AY35" s="6">
        <v>0.01</v>
      </c>
      <c r="AZ35" s="7">
        <v>0</v>
      </c>
      <c r="BA35" s="8">
        <v>0.1</v>
      </c>
      <c r="BB35" s="8">
        <v>0.4</v>
      </c>
      <c r="BC35" s="8">
        <v>0.6</v>
      </c>
      <c r="BD35" s="8">
        <v>0</v>
      </c>
      <c r="BE35" s="8">
        <v>0.1</v>
      </c>
      <c r="BF35" s="8">
        <v>0</v>
      </c>
      <c r="BG35" s="7">
        <v>0</v>
      </c>
      <c r="BH35" s="7">
        <v>0</v>
      </c>
      <c r="BI35" s="7">
        <v>0</v>
      </c>
      <c r="BJ35" s="7">
        <v>0</v>
      </c>
      <c r="BK35" s="8">
        <v>0</v>
      </c>
      <c r="BL35" s="4"/>
      <c r="BM35" s="4"/>
      <c r="BN35" s="4"/>
      <c r="BO35" s="4" t="s">
        <v>671</v>
      </c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 t="s">
        <v>671</v>
      </c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9"/>
      <c r="CT35" s="1"/>
    </row>
    <row r="36" spans="1:107" ht="13.5" customHeight="1" x14ac:dyDescent="0.2">
      <c r="A36" s="103" t="s">
        <v>124</v>
      </c>
      <c r="B36" s="103" t="s">
        <v>87</v>
      </c>
      <c r="C36" s="103" t="s">
        <v>125</v>
      </c>
      <c r="D36" s="5" t="s">
        <v>128</v>
      </c>
      <c r="E36" s="10"/>
      <c r="F36" s="103" t="s">
        <v>682</v>
      </c>
      <c r="G36" s="103" t="s">
        <v>87</v>
      </c>
      <c r="H36" s="103" t="s">
        <v>125</v>
      </c>
      <c r="I36" s="5" t="s">
        <v>137</v>
      </c>
      <c r="J36" s="103" t="s">
        <v>567</v>
      </c>
      <c r="K36" s="6">
        <v>20.52</v>
      </c>
      <c r="L36" s="6">
        <v>8.8000000000000007</v>
      </c>
      <c r="M36" s="7">
        <v>8</v>
      </c>
      <c r="N36" s="7">
        <v>11</v>
      </c>
      <c r="O36" s="8">
        <v>18.3</v>
      </c>
      <c r="P36" s="8">
        <v>0.4</v>
      </c>
      <c r="Q36" s="8">
        <v>0.3</v>
      </c>
      <c r="R36" s="8">
        <v>1.1000000000000001</v>
      </c>
      <c r="S36" s="8">
        <v>0.4</v>
      </c>
      <c r="T36" s="7">
        <v>78</v>
      </c>
      <c r="U36" s="7">
        <v>54</v>
      </c>
      <c r="V36" s="7">
        <v>11</v>
      </c>
      <c r="W36" s="7">
        <v>4</v>
      </c>
      <c r="X36" s="7">
        <v>9</v>
      </c>
      <c r="Y36" s="8">
        <v>0.1</v>
      </c>
      <c r="Z36" s="8">
        <v>0.1</v>
      </c>
      <c r="AA36" s="6">
        <v>0.01</v>
      </c>
      <c r="AB36" s="6">
        <v>7.0000000000000007E-2</v>
      </c>
      <c r="AC36" s="7">
        <v>0</v>
      </c>
      <c r="AD36" s="7">
        <v>30</v>
      </c>
      <c r="AE36" s="7">
        <v>100</v>
      </c>
      <c r="AF36" s="7">
        <v>0</v>
      </c>
      <c r="AG36" s="7">
        <v>116</v>
      </c>
      <c r="AH36" s="7">
        <v>10</v>
      </c>
      <c r="AI36" s="8">
        <v>0</v>
      </c>
      <c r="AJ36" s="8">
        <v>0</v>
      </c>
      <c r="AK36" s="8">
        <v>0</v>
      </c>
      <c r="AL36" s="8">
        <v>0.2</v>
      </c>
      <c r="AM36" s="8">
        <v>0</v>
      </c>
      <c r="AN36" s="7">
        <v>10</v>
      </c>
      <c r="AO36" s="6">
        <v>0.01</v>
      </c>
      <c r="AP36" s="6">
        <v>0.02</v>
      </c>
      <c r="AQ36" s="8">
        <v>0.1</v>
      </c>
      <c r="AR36" s="6">
        <v>0.01</v>
      </c>
      <c r="AS36" s="8">
        <v>0</v>
      </c>
      <c r="AT36" s="7">
        <v>11</v>
      </c>
      <c r="AU36" s="6">
        <v>0.03</v>
      </c>
      <c r="AV36" s="7">
        <v>1</v>
      </c>
      <c r="AW36" s="6">
        <v>0.02</v>
      </c>
      <c r="AX36" s="6">
        <v>0.18</v>
      </c>
      <c r="AY36" s="6">
        <v>0.08</v>
      </c>
      <c r="AZ36" s="7">
        <v>0</v>
      </c>
      <c r="BA36" s="8">
        <v>0.1</v>
      </c>
      <c r="BB36" s="8">
        <v>0.4</v>
      </c>
      <c r="BC36" s="8">
        <v>0.5</v>
      </c>
      <c r="BD36" s="8">
        <v>0.2</v>
      </c>
      <c r="BE36" s="8">
        <v>0</v>
      </c>
      <c r="BF36" s="8">
        <v>0.3</v>
      </c>
      <c r="BG36" s="7">
        <v>0</v>
      </c>
      <c r="BH36" s="7">
        <v>0</v>
      </c>
      <c r="BI36" s="7">
        <v>0</v>
      </c>
      <c r="BJ36" s="7">
        <v>0</v>
      </c>
      <c r="BK36" s="8">
        <v>0</v>
      </c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9"/>
      <c r="CT36" s="1"/>
    </row>
    <row r="37" spans="1:107" ht="13.5" customHeight="1" x14ac:dyDescent="0.2">
      <c r="A37" s="4" t="s">
        <v>124</v>
      </c>
      <c r="B37" s="4" t="s">
        <v>87</v>
      </c>
      <c r="C37" s="4" t="s">
        <v>125</v>
      </c>
      <c r="D37" s="5" t="s">
        <v>128</v>
      </c>
      <c r="E37" s="10"/>
      <c r="F37" s="4" t="s">
        <v>682</v>
      </c>
      <c r="G37" s="4" t="s">
        <v>87</v>
      </c>
      <c r="H37" s="4" t="s">
        <v>125</v>
      </c>
      <c r="I37" s="5" t="s">
        <v>138</v>
      </c>
      <c r="J37" s="4" t="s">
        <v>568</v>
      </c>
      <c r="K37" s="6">
        <v>40.250000000000007</v>
      </c>
      <c r="L37" s="6">
        <v>13.92</v>
      </c>
      <c r="M37" s="7">
        <v>29</v>
      </c>
      <c r="N37" s="7">
        <v>0</v>
      </c>
      <c r="O37" s="8">
        <v>32.4</v>
      </c>
      <c r="P37" s="8">
        <v>0.6</v>
      </c>
      <c r="Q37" s="8">
        <v>0</v>
      </c>
      <c r="R37" s="8">
        <v>6.7</v>
      </c>
      <c r="S37" s="8">
        <v>0.4</v>
      </c>
      <c r="T37" s="7">
        <v>78</v>
      </c>
      <c r="U37" s="7">
        <v>136</v>
      </c>
      <c r="V37" s="7">
        <v>1</v>
      </c>
      <c r="W37" s="7">
        <v>7</v>
      </c>
      <c r="X37" s="7">
        <v>10</v>
      </c>
      <c r="Y37" s="8">
        <v>0.2</v>
      </c>
      <c r="Z37" s="8">
        <v>0.1</v>
      </c>
      <c r="AA37" s="6">
        <v>0.03</v>
      </c>
      <c r="AB37" s="6">
        <v>0.04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7">
        <v>0</v>
      </c>
      <c r="AO37" s="6">
        <v>0.02</v>
      </c>
      <c r="AP37" s="6">
        <v>0.01</v>
      </c>
      <c r="AQ37" s="8">
        <v>0.3</v>
      </c>
      <c r="AR37" s="6">
        <v>7.0000000000000007E-2</v>
      </c>
      <c r="AS37" s="8">
        <v>0</v>
      </c>
      <c r="AT37" s="7">
        <v>7</v>
      </c>
      <c r="AU37" s="6">
        <v>0.15</v>
      </c>
      <c r="AV37" s="7">
        <v>8</v>
      </c>
      <c r="AW37" s="6">
        <v>0</v>
      </c>
      <c r="AX37" s="6">
        <v>0</v>
      </c>
      <c r="AY37" s="6">
        <v>0.01</v>
      </c>
      <c r="AZ37" s="7">
        <v>0</v>
      </c>
      <c r="BA37" s="8">
        <v>0.2</v>
      </c>
      <c r="BB37" s="8">
        <v>0.4</v>
      </c>
      <c r="BC37" s="8">
        <v>0.6</v>
      </c>
      <c r="BD37" s="8">
        <v>0.2</v>
      </c>
      <c r="BE37" s="8">
        <v>0</v>
      </c>
      <c r="BF37" s="8">
        <v>0</v>
      </c>
      <c r="BG37" s="7">
        <v>0</v>
      </c>
      <c r="BH37" s="7">
        <v>0</v>
      </c>
      <c r="BI37" s="7">
        <v>0</v>
      </c>
      <c r="BJ37" s="7">
        <v>0</v>
      </c>
      <c r="BK37" s="8">
        <v>0</v>
      </c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9"/>
      <c r="CT37" s="1"/>
    </row>
    <row r="38" spans="1:107" ht="13.5" customHeight="1" x14ac:dyDescent="0.2">
      <c r="A38" s="4" t="s">
        <v>124</v>
      </c>
      <c r="B38" s="4" t="s">
        <v>87</v>
      </c>
      <c r="C38" s="4" t="s">
        <v>125</v>
      </c>
      <c r="D38" s="5" t="s">
        <v>129</v>
      </c>
      <c r="E38" s="4"/>
      <c r="F38" s="4" t="s">
        <v>682</v>
      </c>
      <c r="G38" s="4" t="s">
        <v>87</v>
      </c>
      <c r="H38" s="4" t="s">
        <v>125</v>
      </c>
      <c r="I38" s="5" t="s">
        <v>140</v>
      </c>
      <c r="J38" s="4" t="s">
        <v>569</v>
      </c>
      <c r="K38" s="6">
        <v>81</v>
      </c>
      <c r="L38" s="6">
        <v>48.18</v>
      </c>
      <c r="M38" s="7">
        <v>84</v>
      </c>
      <c r="N38" s="7">
        <v>92</v>
      </c>
      <c r="O38" s="8">
        <v>63.9</v>
      </c>
      <c r="P38" s="8">
        <v>4.1000000000000005</v>
      </c>
      <c r="Q38" s="8">
        <v>5.9</v>
      </c>
      <c r="R38" s="8">
        <v>5.6</v>
      </c>
      <c r="S38" s="8">
        <v>1.2999999999999998</v>
      </c>
      <c r="T38" s="7">
        <v>230</v>
      </c>
      <c r="U38" s="7">
        <v>265</v>
      </c>
      <c r="V38" s="7">
        <v>28</v>
      </c>
      <c r="W38" s="7">
        <v>17</v>
      </c>
      <c r="X38" s="7">
        <v>80</v>
      </c>
      <c r="Y38" s="8">
        <v>0.7</v>
      </c>
      <c r="Z38" s="8">
        <v>0.5</v>
      </c>
      <c r="AA38" s="6">
        <v>7.0000000000000007E-2</v>
      </c>
      <c r="AB38" s="6">
        <v>0.16</v>
      </c>
      <c r="AC38" s="7">
        <v>0</v>
      </c>
      <c r="AD38" s="7">
        <v>0</v>
      </c>
      <c r="AE38" s="7">
        <v>454</v>
      </c>
      <c r="AF38" s="7">
        <v>4</v>
      </c>
      <c r="AG38" s="7">
        <v>454</v>
      </c>
      <c r="AH38" s="7">
        <v>38</v>
      </c>
      <c r="AI38" s="8">
        <v>0</v>
      </c>
      <c r="AJ38" s="8">
        <v>2.2999999999999998</v>
      </c>
      <c r="AK38" s="8">
        <v>0</v>
      </c>
      <c r="AL38" s="8">
        <v>1.7</v>
      </c>
      <c r="AM38" s="8">
        <v>0.1</v>
      </c>
      <c r="AN38" s="7">
        <v>115</v>
      </c>
      <c r="AO38" s="6">
        <v>0.13</v>
      </c>
      <c r="AP38" s="6">
        <v>0.13</v>
      </c>
      <c r="AQ38" s="8">
        <v>0.9</v>
      </c>
      <c r="AR38" s="6">
        <v>0.18</v>
      </c>
      <c r="AS38" s="8">
        <v>0</v>
      </c>
      <c r="AT38" s="7">
        <v>112</v>
      </c>
      <c r="AU38" s="6">
        <v>0.77</v>
      </c>
      <c r="AV38" s="7">
        <v>71</v>
      </c>
      <c r="AW38" s="6">
        <v>0.79</v>
      </c>
      <c r="AX38" s="6">
        <v>2.8600000000000003</v>
      </c>
      <c r="AY38" s="6">
        <v>1.44</v>
      </c>
      <c r="AZ38" s="7">
        <v>4</v>
      </c>
      <c r="BA38" s="8">
        <v>0.5</v>
      </c>
      <c r="BB38" s="8">
        <v>2.3000000000000003</v>
      </c>
      <c r="BC38" s="8">
        <v>2.9000000000000004</v>
      </c>
      <c r="BD38" s="8">
        <v>0.60000000000000009</v>
      </c>
      <c r="BE38" s="8">
        <v>2</v>
      </c>
      <c r="BF38" s="8">
        <v>0.2</v>
      </c>
      <c r="BG38" s="7">
        <v>0</v>
      </c>
      <c r="BH38" s="7">
        <v>1</v>
      </c>
      <c r="BI38" s="7">
        <v>0</v>
      </c>
      <c r="BJ38" s="7">
        <v>6</v>
      </c>
      <c r="BK38" s="8">
        <v>6.6</v>
      </c>
      <c r="BL38" s="4" t="s">
        <v>671</v>
      </c>
      <c r="BM38" s="4"/>
      <c r="BN38" s="4" t="s">
        <v>671</v>
      </c>
      <c r="BO38" s="4" t="s">
        <v>671</v>
      </c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 t="s">
        <v>671</v>
      </c>
      <c r="CC38" s="4"/>
      <c r="CD38" s="4"/>
      <c r="CE38" s="4" t="s">
        <v>671</v>
      </c>
      <c r="CF38" s="4"/>
      <c r="CG38" s="4"/>
      <c r="CH38" s="4"/>
      <c r="CI38" s="4"/>
      <c r="CJ38" s="4" t="s">
        <v>671</v>
      </c>
      <c r="CK38" s="4"/>
      <c r="CL38" s="4"/>
      <c r="CM38" s="9"/>
      <c r="CT38" s="1"/>
    </row>
    <row r="39" spans="1:107" ht="13.5" customHeight="1" x14ac:dyDescent="0.2">
      <c r="A39" s="4" t="s">
        <v>124</v>
      </c>
      <c r="B39" s="4" t="s">
        <v>87</v>
      </c>
      <c r="C39" s="4" t="s">
        <v>125</v>
      </c>
      <c r="D39" s="5" t="s">
        <v>130</v>
      </c>
      <c r="E39" s="10"/>
      <c r="F39" s="4" t="s">
        <v>682</v>
      </c>
      <c r="G39" s="4" t="s">
        <v>87</v>
      </c>
      <c r="H39" s="4" t="s">
        <v>125</v>
      </c>
      <c r="I39" s="5" t="s">
        <v>141</v>
      </c>
      <c r="J39" s="4" t="s">
        <v>556</v>
      </c>
      <c r="K39" s="6">
        <v>90</v>
      </c>
      <c r="L39" s="6">
        <v>28.08</v>
      </c>
      <c r="M39" s="7">
        <v>315</v>
      </c>
      <c r="N39" s="7">
        <v>1324</v>
      </c>
      <c r="O39" s="8">
        <v>13.5</v>
      </c>
      <c r="P39" s="8">
        <v>5.6000000000000005</v>
      </c>
      <c r="Q39" s="8">
        <v>0.89999999999999991</v>
      </c>
      <c r="R39" s="8">
        <v>69.599999999999994</v>
      </c>
      <c r="S39" s="8">
        <v>0.4</v>
      </c>
      <c r="T39" s="7">
        <v>1</v>
      </c>
      <c r="U39" s="7">
        <v>101</v>
      </c>
      <c r="V39" s="7">
        <v>8</v>
      </c>
      <c r="W39" s="7">
        <v>24</v>
      </c>
      <c r="X39" s="7">
        <v>97</v>
      </c>
      <c r="Y39" s="8">
        <v>0.8</v>
      </c>
      <c r="Z39" s="8">
        <v>1.2</v>
      </c>
      <c r="AA39" s="6">
        <v>0.2</v>
      </c>
      <c r="AB39" s="6">
        <v>0.73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7">
        <v>0</v>
      </c>
      <c r="AO39" s="6">
        <v>0.08</v>
      </c>
      <c r="AP39" s="6">
        <v>0.02</v>
      </c>
      <c r="AQ39" s="8">
        <v>1.5</v>
      </c>
      <c r="AR39" s="6">
        <v>0.11</v>
      </c>
      <c r="AS39" s="8">
        <v>0</v>
      </c>
      <c r="AT39" s="7">
        <v>11</v>
      </c>
      <c r="AU39" s="6">
        <v>0.55000000000000004</v>
      </c>
      <c r="AV39" s="7">
        <v>0</v>
      </c>
      <c r="AW39" s="6">
        <v>0.28999999999999998</v>
      </c>
      <c r="AX39" s="6">
        <v>0.16999999999999998</v>
      </c>
      <c r="AY39" s="6">
        <v>0.33</v>
      </c>
      <c r="AZ39" s="7">
        <v>0</v>
      </c>
      <c r="BA39" s="8">
        <v>0.8</v>
      </c>
      <c r="BB39" s="8">
        <v>1</v>
      </c>
      <c r="BC39" s="8">
        <v>2.6</v>
      </c>
      <c r="BD39" s="8">
        <v>0</v>
      </c>
      <c r="BE39" s="8">
        <v>1.1000000000000001</v>
      </c>
      <c r="BF39" s="8">
        <v>0.2</v>
      </c>
      <c r="BG39" s="7">
        <v>0</v>
      </c>
      <c r="BH39" s="7">
        <v>0</v>
      </c>
      <c r="BI39" s="7">
        <v>0</v>
      </c>
      <c r="BJ39" s="7">
        <v>2</v>
      </c>
      <c r="BK39" s="8">
        <v>0.5</v>
      </c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9"/>
      <c r="CT39" s="1"/>
    </row>
    <row r="40" spans="1:107" s="64" customFormat="1" ht="13.5" customHeight="1" x14ac:dyDescent="0.2">
      <c r="A40" s="58" t="s">
        <v>124</v>
      </c>
      <c r="B40" s="58" t="s">
        <v>87</v>
      </c>
      <c r="C40" s="58" t="s">
        <v>125</v>
      </c>
      <c r="D40" s="59" t="s">
        <v>131</v>
      </c>
      <c r="E40" s="58"/>
      <c r="F40" s="58" t="s">
        <v>682</v>
      </c>
      <c r="G40" s="58" t="s">
        <v>87</v>
      </c>
      <c r="H40" s="58" t="s">
        <v>125</v>
      </c>
      <c r="I40" s="59" t="s">
        <v>142</v>
      </c>
      <c r="J40" s="58" t="s">
        <v>674</v>
      </c>
      <c r="K40" s="60">
        <v>181</v>
      </c>
      <c r="L40" s="60">
        <v>11.25</v>
      </c>
      <c r="M40" s="61">
        <v>25</v>
      </c>
      <c r="N40" s="61">
        <v>16</v>
      </c>
      <c r="O40" s="62">
        <v>24.1</v>
      </c>
      <c r="P40" s="62">
        <v>1.2</v>
      </c>
      <c r="Q40" s="62">
        <v>0.4</v>
      </c>
      <c r="R40" s="62">
        <v>4.2</v>
      </c>
      <c r="S40" s="62">
        <v>1</v>
      </c>
      <c r="T40" s="61">
        <v>289</v>
      </c>
      <c r="U40" s="61">
        <v>45</v>
      </c>
      <c r="V40" s="61">
        <v>6</v>
      </c>
      <c r="W40" s="61">
        <v>3</v>
      </c>
      <c r="X40" s="61">
        <v>4</v>
      </c>
      <c r="Y40" s="62">
        <v>0</v>
      </c>
      <c r="Z40" s="62">
        <v>0</v>
      </c>
      <c r="AA40" s="60">
        <v>0</v>
      </c>
      <c r="AB40" s="60">
        <v>0.02</v>
      </c>
      <c r="AC40" s="61">
        <v>0</v>
      </c>
      <c r="AD40" s="61">
        <v>0</v>
      </c>
      <c r="AE40" s="61">
        <v>4</v>
      </c>
      <c r="AF40" s="61">
        <v>0</v>
      </c>
      <c r="AG40" s="61">
        <v>4</v>
      </c>
      <c r="AH40" s="61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1">
        <v>29</v>
      </c>
      <c r="AO40" s="60">
        <v>0</v>
      </c>
      <c r="AP40" s="60">
        <v>0</v>
      </c>
      <c r="AQ40" s="62">
        <v>0</v>
      </c>
      <c r="AR40" s="60">
        <v>0.02</v>
      </c>
      <c r="AS40" s="62">
        <v>0</v>
      </c>
      <c r="AT40" s="61">
        <v>9</v>
      </c>
      <c r="AU40" s="60">
        <v>0.03</v>
      </c>
      <c r="AV40" s="61">
        <v>3</v>
      </c>
      <c r="AW40" s="60">
        <v>0</v>
      </c>
      <c r="AX40" s="60">
        <v>0</v>
      </c>
      <c r="AY40" s="60">
        <v>0</v>
      </c>
      <c r="AZ40" s="61">
        <v>0</v>
      </c>
      <c r="BA40" s="62">
        <v>0.1</v>
      </c>
      <c r="BB40" s="62">
        <v>0.2</v>
      </c>
      <c r="BC40" s="62">
        <v>0.30000000000000004</v>
      </c>
      <c r="BD40" s="62">
        <v>0.7</v>
      </c>
      <c r="BE40" s="62">
        <v>0.2</v>
      </c>
      <c r="BF40" s="62">
        <v>0</v>
      </c>
      <c r="BG40" s="61">
        <v>0</v>
      </c>
      <c r="BH40" s="61">
        <v>0</v>
      </c>
      <c r="BI40" s="61">
        <v>0</v>
      </c>
      <c r="BJ40" s="61">
        <v>0</v>
      </c>
      <c r="BK40" s="62">
        <v>0.1</v>
      </c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 t="s">
        <v>671</v>
      </c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63"/>
      <c r="CO40" s="67">
        <f>SUM(M34:M40)</f>
        <v>721</v>
      </c>
      <c r="CP40" s="68">
        <f>SUM(P34:P40)</f>
        <v>27.1</v>
      </c>
      <c r="CQ40" s="68">
        <f>SUM(Q34:Q40)</f>
        <v>23.699999999999996</v>
      </c>
      <c r="CR40" s="68">
        <f>SUM(R34:R40)</f>
        <v>98.2</v>
      </c>
      <c r="CS40" s="68">
        <f>SUM(BD34:BD40)</f>
        <v>3</v>
      </c>
      <c r="CT40" s="82">
        <v>142</v>
      </c>
      <c r="CU40" s="78">
        <f>$CP40*4/CO40*100</f>
        <v>15.034674063800276</v>
      </c>
      <c r="CV40" s="78">
        <f>CQ40*9/CO40*100</f>
        <v>29.583911234396666</v>
      </c>
      <c r="CW40" s="78">
        <f>CR40*4/CO40*100</f>
        <v>54.479889042995843</v>
      </c>
      <c r="CX40" s="79" t="str">
        <f>IF(AND(CO40&gt;=650,CO40&lt;=850),"○","×")</f>
        <v>○</v>
      </c>
      <c r="CY40" s="79" t="str">
        <f>IF((CS40&lt;3.5),"○","×")</f>
        <v>○</v>
      </c>
      <c r="CZ40" s="79" t="str">
        <f>IF(AND(CT40&gt;=140),"○","×")</f>
        <v>○</v>
      </c>
      <c r="DA40" s="79" t="str">
        <f>IF(AND(CU40&gt;=12.5,CU40&lt;=20.4),"○","×")</f>
        <v>○</v>
      </c>
      <c r="DB40" s="79" t="str">
        <f>IF(AND(CV40&gt;=20.4,CV40&lt;=30.4),"○","×")</f>
        <v>○</v>
      </c>
      <c r="DC40" s="79" t="str">
        <f>IF(AND(CW40&gt;=49.5,CW40&lt;=65.4),"○","×")</f>
        <v>○</v>
      </c>
    </row>
    <row r="41" spans="1:107" ht="13.5" customHeight="1" x14ac:dyDescent="0.2">
      <c r="A41" s="89" t="s">
        <v>132</v>
      </c>
      <c r="B41" s="89" t="s">
        <v>87</v>
      </c>
      <c r="C41" s="94" t="s">
        <v>133</v>
      </c>
      <c r="D41" s="90" t="s">
        <v>134</v>
      </c>
      <c r="E41" s="94" t="s">
        <v>133</v>
      </c>
      <c r="F41" s="94" t="s">
        <v>683</v>
      </c>
      <c r="G41" s="94" t="s">
        <v>87</v>
      </c>
      <c r="H41" s="94" t="s">
        <v>133</v>
      </c>
      <c r="I41" s="90" t="s">
        <v>144</v>
      </c>
      <c r="J41" s="94" t="s">
        <v>570</v>
      </c>
      <c r="K41" s="91">
        <v>179</v>
      </c>
      <c r="L41" s="91">
        <v>112.87</v>
      </c>
      <c r="M41" s="95">
        <v>281</v>
      </c>
      <c r="N41" s="95">
        <v>143</v>
      </c>
      <c r="O41" s="96">
        <v>128.20000000000002</v>
      </c>
      <c r="P41" s="96">
        <v>19.7</v>
      </c>
      <c r="Q41" s="96">
        <v>16.7</v>
      </c>
      <c r="R41" s="96">
        <v>11.2</v>
      </c>
      <c r="S41" s="96">
        <v>3.3</v>
      </c>
      <c r="T41" s="95">
        <v>844</v>
      </c>
      <c r="U41" s="95">
        <v>395</v>
      </c>
      <c r="V41" s="95">
        <v>13</v>
      </c>
      <c r="W41" s="95">
        <v>26</v>
      </c>
      <c r="X41" s="95">
        <v>196</v>
      </c>
      <c r="Y41" s="96">
        <v>0.7</v>
      </c>
      <c r="Z41" s="96">
        <v>2.8000000000000003</v>
      </c>
      <c r="AA41" s="97">
        <v>0.12</v>
      </c>
      <c r="AB41" s="97">
        <v>0.09</v>
      </c>
      <c r="AC41" s="95">
        <v>5</v>
      </c>
      <c r="AD41" s="95">
        <v>0</v>
      </c>
      <c r="AE41" s="95">
        <v>1</v>
      </c>
      <c r="AF41" s="95">
        <v>0</v>
      </c>
      <c r="AG41" s="95">
        <v>1</v>
      </c>
      <c r="AH41" s="95">
        <v>5</v>
      </c>
      <c r="AI41" s="96">
        <v>0.2</v>
      </c>
      <c r="AJ41" s="96">
        <v>0.6</v>
      </c>
      <c r="AK41" s="96">
        <v>0</v>
      </c>
      <c r="AL41" s="96">
        <v>0.6</v>
      </c>
      <c r="AM41" s="96">
        <v>0</v>
      </c>
      <c r="AN41" s="95">
        <v>3</v>
      </c>
      <c r="AO41" s="97">
        <v>0.68</v>
      </c>
      <c r="AP41" s="97">
        <v>0.24000000000000002</v>
      </c>
      <c r="AQ41" s="96">
        <v>5</v>
      </c>
      <c r="AR41" s="97">
        <v>0.39</v>
      </c>
      <c r="AS41" s="96">
        <v>0.4</v>
      </c>
      <c r="AT41" s="95">
        <v>10</v>
      </c>
      <c r="AU41" s="97">
        <v>1.25</v>
      </c>
      <c r="AV41" s="95">
        <v>6</v>
      </c>
      <c r="AW41" s="97">
        <v>5.3999999999999995</v>
      </c>
      <c r="AX41" s="97">
        <v>7.7</v>
      </c>
      <c r="AY41" s="97">
        <v>2.19</v>
      </c>
      <c r="AZ41" s="95">
        <v>66</v>
      </c>
      <c r="BA41" s="96">
        <v>0.2</v>
      </c>
      <c r="BB41" s="96">
        <v>0.5</v>
      </c>
      <c r="BC41" s="96">
        <v>0.8</v>
      </c>
      <c r="BD41" s="96">
        <v>2.1</v>
      </c>
      <c r="BE41" s="96">
        <v>0.4</v>
      </c>
      <c r="BF41" s="96">
        <v>2</v>
      </c>
      <c r="BG41" s="95">
        <v>1</v>
      </c>
      <c r="BH41" s="95">
        <v>1</v>
      </c>
      <c r="BI41" s="95">
        <v>0</v>
      </c>
      <c r="BJ41" s="95">
        <v>1</v>
      </c>
      <c r="BK41" s="96">
        <v>0.3</v>
      </c>
      <c r="BL41" s="94" t="s">
        <v>671</v>
      </c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 t="s">
        <v>671</v>
      </c>
      <c r="CC41" s="94"/>
      <c r="CD41" s="94"/>
      <c r="CE41" s="94" t="s">
        <v>671</v>
      </c>
      <c r="CF41" s="94"/>
      <c r="CG41" s="94"/>
      <c r="CH41" s="94"/>
      <c r="CI41" s="94"/>
      <c r="CJ41" s="94"/>
      <c r="CK41" s="94"/>
      <c r="CL41" s="94"/>
      <c r="CM41" s="98"/>
      <c r="CT41" s="1"/>
    </row>
    <row r="42" spans="1:107" ht="13.5" customHeight="1" x14ac:dyDescent="0.2">
      <c r="A42" s="4" t="s">
        <v>132</v>
      </c>
      <c r="B42" s="4" t="s">
        <v>87</v>
      </c>
      <c r="C42" s="4" t="s">
        <v>133</v>
      </c>
      <c r="D42" s="5" t="s">
        <v>135</v>
      </c>
      <c r="E42" s="10" t="s">
        <v>507</v>
      </c>
      <c r="F42" s="4" t="s">
        <v>683</v>
      </c>
      <c r="G42" s="4" t="s">
        <v>87</v>
      </c>
      <c r="H42" s="4" t="s">
        <v>133</v>
      </c>
      <c r="I42" s="5" t="s">
        <v>145</v>
      </c>
      <c r="J42" s="4" t="s">
        <v>571</v>
      </c>
      <c r="K42" s="6">
        <v>45</v>
      </c>
      <c r="L42" s="6">
        <v>17.28</v>
      </c>
      <c r="M42" s="7">
        <v>10</v>
      </c>
      <c r="N42" s="7">
        <v>43</v>
      </c>
      <c r="O42" s="8">
        <v>41.6</v>
      </c>
      <c r="P42" s="8">
        <v>0.5</v>
      </c>
      <c r="Q42" s="8">
        <v>0.1</v>
      </c>
      <c r="R42" s="8">
        <v>2.6</v>
      </c>
      <c r="S42" s="8">
        <v>0.2</v>
      </c>
      <c r="T42" s="7">
        <v>3</v>
      </c>
      <c r="U42" s="7">
        <v>95</v>
      </c>
      <c r="V42" s="7">
        <v>18</v>
      </c>
      <c r="W42" s="7">
        <v>7</v>
      </c>
      <c r="X42" s="7">
        <v>12</v>
      </c>
      <c r="Y42" s="8">
        <v>0.1</v>
      </c>
      <c r="Z42" s="8">
        <v>0.1</v>
      </c>
      <c r="AA42" s="6">
        <v>0.01</v>
      </c>
      <c r="AB42" s="6">
        <v>6.9999999999999993E-2</v>
      </c>
      <c r="AC42" s="7">
        <v>0</v>
      </c>
      <c r="AD42" s="7">
        <v>165</v>
      </c>
      <c r="AE42" s="7">
        <v>365</v>
      </c>
      <c r="AF42" s="7">
        <v>0</v>
      </c>
      <c r="AG42" s="7">
        <v>450</v>
      </c>
      <c r="AH42" s="7">
        <v>38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7">
        <v>32</v>
      </c>
      <c r="AO42" s="6">
        <v>0.02</v>
      </c>
      <c r="AP42" s="6">
        <v>0.01</v>
      </c>
      <c r="AQ42" s="8">
        <v>0.1</v>
      </c>
      <c r="AR42" s="6">
        <v>0.05</v>
      </c>
      <c r="AS42" s="8">
        <v>0</v>
      </c>
      <c r="AT42" s="7">
        <v>32</v>
      </c>
      <c r="AU42" s="6">
        <v>0.11</v>
      </c>
      <c r="AV42" s="7">
        <v>16</v>
      </c>
      <c r="AW42" s="6">
        <v>0.01</v>
      </c>
      <c r="AX42" s="6">
        <v>0</v>
      </c>
      <c r="AY42" s="6">
        <v>0.01</v>
      </c>
      <c r="AZ42" s="7">
        <v>0</v>
      </c>
      <c r="BA42" s="8">
        <v>0.2</v>
      </c>
      <c r="BB42" s="8">
        <v>0.7</v>
      </c>
      <c r="BC42" s="8">
        <v>0.79999999999999993</v>
      </c>
      <c r="BD42" s="8">
        <v>0</v>
      </c>
      <c r="BE42" s="8">
        <v>0.4</v>
      </c>
      <c r="BF42" s="8">
        <v>0</v>
      </c>
      <c r="BG42" s="7">
        <v>0</v>
      </c>
      <c r="BH42" s="7">
        <v>0</v>
      </c>
      <c r="BI42" s="7">
        <v>0</v>
      </c>
      <c r="BJ42" s="7">
        <v>2</v>
      </c>
      <c r="BK42" s="8">
        <v>0.6</v>
      </c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9"/>
      <c r="CT42" s="1"/>
    </row>
    <row r="43" spans="1:107" ht="13.5" customHeight="1" x14ac:dyDescent="0.2">
      <c r="A43" s="103" t="s">
        <v>132</v>
      </c>
      <c r="B43" s="103" t="s">
        <v>87</v>
      </c>
      <c r="C43" s="103" t="s">
        <v>133</v>
      </c>
      <c r="D43" s="5" t="s">
        <v>136</v>
      </c>
      <c r="E43" s="10"/>
      <c r="F43" s="103" t="s">
        <v>683</v>
      </c>
      <c r="G43" s="103" t="s">
        <v>87</v>
      </c>
      <c r="H43" s="103" t="s">
        <v>133</v>
      </c>
      <c r="I43" s="5" t="s">
        <v>146</v>
      </c>
      <c r="J43" s="103" t="s">
        <v>572</v>
      </c>
      <c r="K43" s="6">
        <v>30</v>
      </c>
      <c r="L43" s="6">
        <v>16.2</v>
      </c>
      <c r="M43" s="7">
        <v>47</v>
      </c>
      <c r="N43" s="7">
        <v>0</v>
      </c>
      <c r="O43" s="8">
        <v>21.2</v>
      </c>
      <c r="P43" s="8">
        <v>0.8</v>
      </c>
      <c r="Q43" s="8">
        <v>2.6</v>
      </c>
      <c r="R43" s="8">
        <v>5.0999999999999996</v>
      </c>
      <c r="S43" s="8">
        <v>0.3</v>
      </c>
      <c r="T43" s="7">
        <v>111</v>
      </c>
      <c r="U43" s="7">
        <v>11</v>
      </c>
      <c r="V43" s="7">
        <v>1</v>
      </c>
      <c r="W43" s="7">
        <v>3</v>
      </c>
      <c r="X43" s="7">
        <v>8</v>
      </c>
      <c r="Y43" s="8">
        <v>0.1</v>
      </c>
      <c r="Z43" s="8">
        <v>0.1</v>
      </c>
      <c r="AA43" s="6">
        <v>0.02</v>
      </c>
      <c r="AB43" s="6">
        <v>0</v>
      </c>
      <c r="AC43" s="7">
        <v>1</v>
      </c>
      <c r="AD43" s="7">
        <v>0</v>
      </c>
      <c r="AE43" s="7">
        <v>0</v>
      </c>
      <c r="AF43" s="7">
        <v>0</v>
      </c>
      <c r="AG43" s="7">
        <v>0</v>
      </c>
      <c r="AH43" s="7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7">
        <v>4</v>
      </c>
      <c r="AO43" s="6">
        <v>0.01</v>
      </c>
      <c r="AP43" s="6">
        <v>0.01</v>
      </c>
      <c r="AQ43" s="8">
        <v>0.1</v>
      </c>
      <c r="AR43" s="6">
        <v>0.01</v>
      </c>
      <c r="AS43" s="8">
        <v>0</v>
      </c>
      <c r="AT43" s="7">
        <v>1</v>
      </c>
      <c r="AU43" s="6">
        <v>0</v>
      </c>
      <c r="AV43" s="7">
        <v>0</v>
      </c>
      <c r="AW43" s="6">
        <v>0.28000000000000003</v>
      </c>
      <c r="AX43" s="6">
        <v>0</v>
      </c>
      <c r="AY43" s="6">
        <v>0</v>
      </c>
      <c r="AZ43" s="7">
        <v>2</v>
      </c>
      <c r="BA43" s="8">
        <v>0</v>
      </c>
      <c r="BB43" s="8">
        <v>0</v>
      </c>
      <c r="BC43" s="8">
        <v>0.2</v>
      </c>
      <c r="BD43" s="8">
        <v>0.3</v>
      </c>
      <c r="BE43" s="8">
        <v>0</v>
      </c>
      <c r="BF43" s="8">
        <v>0</v>
      </c>
      <c r="BG43" s="7">
        <v>0</v>
      </c>
      <c r="BH43" s="7">
        <v>0</v>
      </c>
      <c r="BI43" s="7">
        <v>0</v>
      </c>
      <c r="BJ43" s="7">
        <v>0</v>
      </c>
      <c r="BK43" s="8">
        <v>0</v>
      </c>
      <c r="BL43" s="103" t="s">
        <v>671</v>
      </c>
      <c r="BM43" s="103"/>
      <c r="BN43" s="103" t="s">
        <v>671</v>
      </c>
      <c r="BO43" s="103" t="s">
        <v>671</v>
      </c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 t="s">
        <v>671</v>
      </c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9"/>
      <c r="CT43" s="1"/>
    </row>
    <row r="44" spans="1:107" ht="13.5" customHeight="1" x14ac:dyDescent="0.2">
      <c r="A44" s="4" t="s">
        <v>132</v>
      </c>
      <c r="B44" s="4" t="s">
        <v>87</v>
      </c>
      <c r="C44" s="4" t="s">
        <v>133</v>
      </c>
      <c r="D44" s="5" t="s">
        <v>136</v>
      </c>
      <c r="E44" s="10"/>
      <c r="F44" s="4" t="s">
        <v>683</v>
      </c>
      <c r="G44" s="4" t="s">
        <v>87</v>
      </c>
      <c r="H44" s="4" t="s">
        <v>133</v>
      </c>
      <c r="I44" s="5" t="s">
        <v>147</v>
      </c>
      <c r="J44" s="4" t="s">
        <v>573</v>
      </c>
      <c r="K44" s="6">
        <v>48.3</v>
      </c>
      <c r="L44" s="6">
        <v>21.59</v>
      </c>
      <c r="M44" s="7">
        <v>17</v>
      </c>
      <c r="N44" s="7">
        <v>24</v>
      </c>
      <c r="O44" s="8">
        <v>42.8</v>
      </c>
      <c r="P44" s="8">
        <v>0.79999999999999993</v>
      </c>
      <c r="Q44" s="8">
        <v>0</v>
      </c>
      <c r="R44" s="8">
        <v>3.8</v>
      </c>
      <c r="S44" s="8">
        <v>0.7</v>
      </c>
      <c r="T44" s="7">
        <v>123</v>
      </c>
      <c r="U44" s="7">
        <v>83</v>
      </c>
      <c r="V44" s="7">
        <v>49</v>
      </c>
      <c r="W44" s="7">
        <v>6</v>
      </c>
      <c r="X44" s="7">
        <v>27</v>
      </c>
      <c r="Y44" s="8">
        <v>0.6</v>
      </c>
      <c r="Z44" s="8">
        <v>0.1</v>
      </c>
      <c r="AA44" s="6">
        <v>0.03</v>
      </c>
      <c r="AB44" s="6">
        <v>0.14000000000000001</v>
      </c>
      <c r="AC44" s="7">
        <v>0</v>
      </c>
      <c r="AD44" s="7">
        <v>195</v>
      </c>
      <c r="AE44" s="7">
        <v>1385</v>
      </c>
      <c r="AF44" s="7">
        <v>8</v>
      </c>
      <c r="AG44" s="7">
        <v>1480</v>
      </c>
      <c r="AH44" s="7">
        <v>124</v>
      </c>
      <c r="AI44" s="8">
        <v>0</v>
      </c>
      <c r="AJ44" s="8">
        <v>0.6</v>
      </c>
      <c r="AK44" s="8">
        <v>0</v>
      </c>
      <c r="AL44" s="8">
        <v>0</v>
      </c>
      <c r="AM44" s="8">
        <v>0</v>
      </c>
      <c r="AN44" s="7">
        <v>96</v>
      </c>
      <c r="AO44" s="6">
        <v>0.02</v>
      </c>
      <c r="AP44" s="6">
        <v>0.02</v>
      </c>
      <c r="AQ44" s="8">
        <v>0.1</v>
      </c>
      <c r="AR44" s="6">
        <v>0.03</v>
      </c>
      <c r="AS44" s="8">
        <v>0</v>
      </c>
      <c r="AT44" s="7">
        <v>28</v>
      </c>
      <c r="AU44" s="6">
        <v>0.14000000000000001</v>
      </c>
      <c r="AV44" s="7">
        <v>8</v>
      </c>
      <c r="AW44" s="6">
        <v>0</v>
      </c>
      <c r="AX44" s="6">
        <v>0</v>
      </c>
      <c r="AY44" s="6">
        <v>0.01</v>
      </c>
      <c r="AZ44" s="7">
        <v>0</v>
      </c>
      <c r="BA44" s="8">
        <v>0.30000000000000004</v>
      </c>
      <c r="BB44" s="8">
        <v>0.79999999999999993</v>
      </c>
      <c r="BC44" s="8">
        <v>1.0999999999999999</v>
      </c>
      <c r="BD44" s="8">
        <v>0.3</v>
      </c>
      <c r="BE44" s="8">
        <v>0.4</v>
      </c>
      <c r="BF44" s="8">
        <v>0</v>
      </c>
      <c r="BG44" s="7">
        <v>0</v>
      </c>
      <c r="BH44" s="7">
        <v>0</v>
      </c>
      <c r="BI44" s="7">
        <v>0</v>
      </c>
      <c r="BJ44" s="7">
        <v>0</v>
      </c>
      <c r="BK44" s="8">
        <v>0.1</v>
      </c>
      <c r="BL44" s="4" t="s">
        <v>671</v>
      </c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 t="s">
        <v>671</v>
      </c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9"/>
      <c r="CT44" s="1"/>
    </row>
    <row r="45" spans="1:107" ht="13.5" customHeight="1" x14ac:dyDescent="0.2">
      <c r="A45" s="4" t="s">
        <v>132</v>
      </c>
      <c r="B45" s="4" t="s">
        <v>87</v>
      </c>
      <c r="C45" s="4" t="s">
        <v>133</v>
      </c>
      <c r="D45" s="5" t="s">
        <v>137</v>
      </c>
      <c r="E45" s="4"/>
      <c r="F45" s="4" t="s">
        <v>683</v>
      </c>
      <c r="G45" s="4" t="s">
        <v>87</v>
      </c>
      <c r="H45" s="4" t="s">
        <v>133</v>
      </c>
      <c r="I45" s="5" t="s">
        <v>148</v>
      </c>
      <c r="J45" s="4" t="s">
        <v>556</v>
      </c>
      <c r="K45" s="6">
        <v>90</v>
      </c>
      <c r="L45" s="6">
        <v>28.08</v>
      </c>
      <c r="M45" s="7">
        <v>315</v>
      </c>
      <c r="N45" s="7">
        <v>1324</v>
      </c>
      <c r="O45" s="8">
        <v>13.5</v>
      </c>
      <c r="P45" s="8">
        <v>5.6000000000000005</v>
      </c>
      <c r="Q45" s="8">
        <v>0.89999999999999991</v>
      </c>
      <c r="R45" s="8">
        <v>69.599999999999994</v>
      </c>
      <c r="S45" s="8">
        <v>0.4</v>
      </c>
      <c r="T45" s="7">
        <v>1</v>
      </c>
      <c r="U45" s="7">
        <v>101</v>
      </c>
      <c r="V45" s="7">
        <v>8</v>
      </c>
      <c r="W45" s="7">
        <v>24</v>
      </c>
      <c r="X45" s="7">
        <v>97</v>
      </c>
      <c r="Y45" s="8">
        <v>0.8</v>
      </c>
      <c r="Z45" s="8">
        <v>1.2</v>
      </c>
      <c r="AA45" s="6">
        <v>0.2</v>
      </c>
      <c r="AB45" s="6">
        <v>0.73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7">
        <v>0</v>
      </c>
      <c r="AO45" s="6">
        <v>0.08</v>
      </c>
      <c r="AP45" s="6">
        <v>0.02</v>
      </c>
      <c r="AQ45" s="8">
        <v>1.5</v>
      </c>
      <c r="AR45" s="6">
        <v>0.11</v>
      </c>
      <c r="AS45" s="8">
        <v>0</v>
      </c>
      <c r="AT45" s="7">
        <v>11</v>
      </c>
      <c r="AU45" s="6">
        <v>0.55000000000000004</v>
      </c>
      <c r="AV45" s="7">
        <v>0</v>
      </c>
      <c r="AW45" s="6">
        <v>0.28999999999999998</v>
      </c>
      <c r="AX45" s="6">
        <v>0.16999999999999998</v>
      </c>
      <c r="AY45" s="6">
        <v>0.33</v>
      </c>
      <c r="AZ45" s="7">
        <v>0</v>
      </c>
      <c r="BA45" s="8">
        <v>0.8</v>
      </c>
      <c r="BB45" s="8">
        <v>1</v>
      </c>
      <c r="BC45" s="8">
        <v>2.6</v>
      </c>
      <c r="BD45" s="8">
        <v>0</v>
      </c>
      <c r="BE45" s="8">
        <v>1.1000000000000001</v>
      </c>
      <c r="BF45" s="8">
        <v>0.2</v>
      </c>
      <c r="BG45" s="7">
        <v>0</v>
      </c>
      <c r="BH45" s="7">
        <v>0</v>
      </c>
      <c r="BI45" s="7">
        <v>0</v>
      </c>
      <c r="BJ45" s="7">
        <v>2</v>
      </c>
      <c r="BK45" s="8">
        <v>0.5</v>
      </c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9"/>
      <c r="CT45" s="1"/>
    </row>
    <row r="46" spans="1:107" s="64" customFormat="1" ht="13.5" customHeight="1" x14ac:dyDescent="0.2">
      <c r="A46" s="58" t="s">
        <v>132</v>
      </c>
      <c r="B46" s="58" t="s">
        <v>87</v>
      </c>
      <c r="C46" s="58" t="s">
        <v>133</v>
      </c>
      <c r="D46" s="59" t="s">
        <v>138</v>
      </c>
      <c r="E46" s="58"/>
      <c r="F46" s="58" t="s">
        <v>683</v>
      </c>
      <c r="G46" s="58" t="s">
        <v>87</v>
      </c>
      <c r="H46" s="58" t="s">
        <v>133</v>
      </c>
      <c r="I46" s="59" t="s">
        <v>150</v>
      </c>
      <c r="J46" s="58" t="s">
        <v>674</v>
      </c>
      <c r="K46" s="60">
        <v>181</v>
      </c>
      <c r="L46" s="60">
        <v>11.25</v>
      </c>
      <c r="M46" s="61">
        <v>25</v>
      </c>
      <c r="N46" s="61">
        <v>16</v>
      </c>
      <c r="O46" s="62">
        <v>24.1</v>
      </c>
      <c r="P46" s="62">
        <v>1.2</v>
      </c>
      <c r="Q46" s="62">
        <v>0.4</v>
      </c>
      <c r="R46" s="62">
        <v>4.2</v>
      </c>
      <c r="S46" s="62">
        <v>1</v>
      </c>
      <c r="T46" s="61">
        <v>289</v>
      </c>
      <c r="U46" s="61">
        <v>45</v>
      </c>
      <c r="V46" s="61">
        <v>6</v>
      </c>
      <c r="W46" s="61">
        <v>3</v>
      </c>
      <c r="X46" s="61">
        <v>4</v>
      </c>
      <c r="Y46" s="62">
        <v>0</v>
      </c>
      <c r="Z46" s="62">
        <v>0</v>
      </c>
      <c r="AA46" s="60">
        <v>0</v>
      </c>
      <c r="AB46" s="60">
        <v>0.02</v>
      </c>
      <c r="AC46" s="61">
        <v>0</v>
      </c>
      <c r="AD46" s="61">
        <v>0</v>
      </c>
      <c r="AE46" s="61">
        <v>4</v>
      </c>
      <c r="AF46" s="61">
        <v>0</v>
      </c>
      <c r="AG46" s="61">
        <v>4</v>
      </c>
      <c r="AH46" s="61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1">
        <v>29</v>
      </c>
      <c r="AO46" s="60">
        <v>0</v>
      </c>
      <c r="AP46" s="60">
        <v>0</v>
      </c>
      <c r="AQ46" s="62">
        <v>0</v>
      </c>
      <c r="AR46" s="60">
        <v>0.02</v>
      </c>
      <c r="AS46" s="62">
        <v>0</v>
      </c>
      <c r="AT46" s="61">
        <v>9</v>
      </c>
      <c r="AU46" s="60">
        <v>0.03</v>
      </c>
      <c r="AV46" s="61">
        <v>3</v>
      </c>
      <c r="AW46" s="60">
        <v>0</v>
      </c>
      <c r="AX46" s="60">
        <v>0</v>
      </c>
      <c r="AY46" s="60">
        <v>0</v>
      </c>
      <c r="AZ46" s="61">
        <v>0</v>
      </c>
      <c r="BA46" s="62">
        <v>0.1</v>
      </c>
      <c r="BB46" s="62">
        <v>0.2</v>
      </c>
      <c r="BC46" s="62">
        <v>0.30000000000000004</v>
      </c>
      <c r="BD46" s="62">
        <v>0.7</v>
      </c>
      <c r="BE46" s="62">
        <v>0.2</v>
      </c>
      <c r="BF46" s="62">
        <v>0</v>
      </c>
      <c r="BG46" s="61">
        <v>0</v>
      </c>
      <c r="BH46" s="61">
        <v>0</v>
      </c>
      <c r="BI46" s="61">
        <v>0</v>
      </c>
      <c r="BJ46" s="61">
        <v>0</v>
      </c>
      <c r="BK46" s="62">
        <v>0.1</v>
      </c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 t="s">
        <v>671</v>
      </c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63"/>
      <c r="CO46" s="67">
        <f>SUM(M41:M46)</f>
        <v>695</v>
      </c>
      <c r="CP46" s="68">
        <f>SUM(P41:P46)</f>
        <v>28.6</v>
      </c>
      <c r="CQ46" s="68">
        <f>SUM(Q41:Q46)</f>
        <v>20.7</v>
      </c>
      <c r="CR46" s="68">
        <f>SUM(R41:R46)</f>
        <v>96.5</v>
      </c>
      <c r="CS46" s="68">
        <f>SUM(BD41:BD46)</f>
        <v>3.3999999999999995</v>
      </c>
      <c r="CT46" s="82">
        <v>140</v>
      </c>
      <c r="CU46" s="78">
        <f>$CP46*4/CO46*100</f>
        <v>16.46043165467626</v>
      </c>
      <c r="CV46" s="78">
        <f>CQ46*9/CO46*100</f>
        <v>26.805755395683452</v>
      </c>
      <c r="CW46" s="78">
        <f>CR46*4/CO46*100</f>
        <v>55.539568345323744</v>
      </c>
      <c r="CX46" s="79" t="str">
        <f>IF(AND(CO46&gt;=650,CO46&lt;=850),"○","×")</f>
        <v>○</v>
      </c>
      <c r="CY46" s="79" t="str">
        <f>IF((CS46&lt;3.5),"○","×")</f>
        <v>○</v>
      </c>
      <c r="CZ46" s="79" t="str">
        <f>IF(AND(CT46&gt;=140),"○","×")</f>
        <v>○</v>
      </c>
      <c r="DA46" s="79" t="str">
        <f>IF(AND(CU46&gt;=12.5,CU46&lt;=20.4),"○","×")</f>
        <v>○</v>
      </c>
      <c r="DB46" s="79" t="str">
        <f>IF(AND(CV46&gt;=20.4,CV46&lt;=30.4),"○","×")</f>
        <v>○</v>
      </c>
      <c r="DC46" s="79" t="str">
        <f>IF(AND(CW46&gt;=49.5,CW46&lt;=65.4),"○","×")</f>
        <v>○</v>
      </c>
    </row>
    <row r="47" spans="1:107" ht="13.5" customHeight="1" x14ac:dyDescent="0.2">
      <c r="A47" s="89" t="s">
        <v>139</v>
      </c>
      <c r="B47" s="89" t="s">
        <v>87</v>
      </c>
      <c r="C47" s="92" t="s">
        <v>473</v>
      </c>
      <c r="D47" s="90" t="s">
        <v>140</v>
      </c>
      <c r="E47" s="92" t="s">
        <v>473</v>
      </c>
      <c r="F47" s="94" t="s">
        <v>684</v>
      </c>
      <c r="G47" s="94" t="s">
        <v>87</v>
      </c>
      <c r="H47" s="94" t="s">
        <v>685</v>
      </c>
      <c r="I47" s="90" t="s">
        <v>151</v>
      </c>
      <c r="J47" s="94" t="s">
        <v>838</v>
      </c>
      <c r="K47" s="91">
        <v>357.3</v>
      </c>
      <c r="L47" s="91">
        <v>129.37</v>
      </c>
      <c r="M47" s="95">
        <v>228</v>
      </c>
      <c r="N47" s="95">
        <v>376</v>
      </c>
      <c r="O47" s="96">
        <v>308.5</v>
      </c>
      <c r="P47" s="96">
        <v>17.300000000000004</v>
      </c>
      <c r="Q47" s="96">
        <v>12.600000000000001</v>
      </c>
      <c r="R47" s="96">
        <v>14.9</v>
      </c>
      <c r="S47" s="96">
        <v>4.5999999999999996</v>
      </c>
      <c r="T47" s="95">
        <v>1100</v>
      </c>
      <c r="U47" s="95">
        <v>705</v>
      </c>
      <c r="V47" s="95">
        <v>95</v>
      </c>
      <c r="W47" s="95">
        <v>58</v>
      </c>
      <c r="X47" s="95">
        <v>205</v>
      </c>
      <c r="Y47" s="96">
        <v>1.3</v>
      </c>
      <c r="Z47" s="96">
        <v>2.2999999999999998</v>
      </c>
      <c r="AA47" s="97">
        <v>0.2</v>
      </c>
      <c r="AB47" s="97">
        <v>0.57000000000000006</v>
      </c>
      <c r="AC47" s="95">
        <v>3</v>
      </c>
      <c r="AD47" s="95">
        <v>273</v>
      </c>
      <c r="AE47" s="95">
        <v>735</v>
      </c>
      <c r="AF47" s="95">
        <v>2</v>
      </c>
      <c r="AG47" s="95">
        <v>869</v>
      </c>
      <c r="AH47" s="95">
        <v>75</v>
      </c>
      <c r="AI47" s="96">
        <v>0.1</v>
      </c>
      <c r="AJ47" s="96">
        <v>1.2</v>
      </c>
      <c r="AK47" s="96">
        <v>0.1</v>
      </c>
      <c r="AL47" s="96">
        <v>2</v>
      </c>
      <c r="AM47" s="96">
        <v>0.6</v>
      </c>
      <c r="AN47" s="95">
        <v>167</v>
      </c>
      <c r="AO47" s="97">
        <v>0.55000000000000004</v>
      </c>
      <c r="AP47" s="97">
        <v>0.25</v>
      </c>
      <c r="AQ47" s="96">
        <v>3.4999999999999996</v>
      </c>
      <c r="AR47" s="97">
        <v>0.5</v>
      </c>
      <c r="AS47" s="96">
        <v>0.2</v>
      </c>
      <c r="AT47" s="95">
        <v>195</v>
      </c>
      <c r="AU47" s="97">
        <v>1.4300000000000002</v>
      </c>
      <c r="AV47" s="95">
        <v>75</v>
      </c>
      <c r="AW47" s="97">
        <v>3.53</v>
      </c>
      <c r="AX47" s="97">
        <v>5.3900000000000006</v>
      </c>
      <c r="AY47" s="97">
        <v>2.3000000000000003</v>
      </c>
      <c r="AZ47" s="95">
        <v>39</v>
      </c>
      <c r="BA47" s="96">
        <v>1.1000000000000001</v>
      </c>
      <c r="BB47" s="96">
        <v>4.3999999999999995</v>
      </c>
      <c r="BC47" s="96">
        <v>5.5</v>
      </c>
      <c r="BD47" s="96">
        <v>2.1</v>
      </c>
      <c r="BE47" s="96">
        <v>4</v>
      </c>
      <c r="BF47" s="96">
        <v>3.2</v>
      </c>
      <c r="BG47" s="95">
        <v>0</v>
      </c>
      <c r="BH47" s="95">
        <v>0</v>
      </c>
      <c r="BI47" s="95">
        <v>2</v>
      </c>
      <c r="BJ47" s="95">
        <v>6</v>
      </c>
      <c r="BK47" s="96">
        <v>2.8000000000000003</v>
      </c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 t="s">
        <v>671</v>
      </c>
      <c r="CC47" s="94" t="s">
        <v>671</v>
      </c>
      <c r="CD47" s="94"/>
      <c r="CE47" s="94" t="s">
        <v>671</v>
      </c>
      <c r="CF47" s="94"/>
      <c r="CG47" s="94"/>
      <c r="CH47" s="94"/>
      <c r="CI47" s="94"/>
      <c r="CJ47" s="94"/>
      <c r="CK47" s="94" t="s">
        <v>671</v>
      </c>
      <c r="CL47" s="94"/>
      <c r="CM47" s="98"/>
      <c r="CT47" s="1"/>
    </row>
    <row r="48" spans="1:107" ht="13.5" customHeight="1" x14ac:dyDescent="0.2">
      <c r="A48" s="103" t="s">
        <v>139</v>
      </c>
      <c r="B48" s="103" t="s">
        <v>87</v>
      </c>
      <c r="C48" s="10" t="s">
        <v>473</v>
      </c>
      <c r="D48" s="5" t="s">
        <v>141</v>
      </c>
      <c r="E48" s="10" t="s">
        <v>474</v>
      </c>
      <c r="F48" s="103" t="s">
        <v>684</v>
      </c>
      <c r="G48" s="103" t="s">
        <v>87</v>
      </c>
      <c r="H48" s="103" t="s">
        <v>685</v>
      </c>
      <c r="I48" s="5" t="s">
        <v>152</v>
      </c>
      <c r="J48" s="103" t="s">
        <v>574</v>
      </c>
      <c r="K48" s="6">
        <v>69</v>
      </c>
      <c r="L48" s="6">
        <v>39.200000000000003</v>
      </c>
      <c r="M48" s="7">
        <v>141</v>
      </c>
      <c r="N48" s="7">
        <v>221</v>
      </c>
      <c r="O48" s="8">
        <v>42.699999999999996</v>
      </c>
      <c r="P48" s="8">
        <v>8</v>
      </c>
      <c r="Q48" s="8">
        <v>7.9</v>
      </c>
      <c r="R48" s="8">
        <v>9.2999999999999989</v>
      </c>
      <c r="S48" s="8">
        <v>0.9</v>
      </c>
      <c r="T48" s="7">
        <v>206</v>
      </c>
      <c r="U48" s="7">
        <v>145</v>
      </c>
      <c r="V48" s="7">
        <v>15</v>
      </c>
      <c r="W48" s="7">
        <v>14</v>
      </c>
      <c r="X48" s="7">
        <v>86</v>
      </c>
      <c r="Y48" s="8">
        <v>0.4</v>
      </c>
      <c r="Z48" s="8">
        <v>0.4</v>
      </c>
      <c r="AA48" s="6">
        <v>0.05</v>
      </c>
      <c r="AB48" s="6">
        <v>0.09</v>
      </c>
      <c r="AC48" s="7">
        <v>3</v>
      </c>
      <c r="AD48" s="7">
        <v>0</v>
      </c>
      <c r="AE48" s="7">
        <v>69</v>
      </c>
      <c r="AF48" s="7">
        <v>0</v>
      </c>
      <c r="AG48" s="7">
        <v>70</v>
      </c>
      <c r="AH48" s="7">
        <v>9</v>
      </c>
      <c r="AI48" s="8">
        <v>0.6</v>
      </c>
      <c r="AJ48" s="8">
        <v>0.9</v>
      </c>
      <c r="AK48" s="8">
        <v>0</v>
      </c>
      <c r="AL48" s="8">
        <v>1.9</v>
      </c>
      <c r="AM48" s="8">
        <v>0.1</v>
      </c>
      <c r="AN48" s="7">
        <v>12</v>
      </c>
      <c r="AO48" s="6">
        <v>0.05</v>
      </c>
      <c r="AP48" s="6">
        <v>7.0000000000000007E-2</v>
      </c>
      <c r="AQ48" s="8">
        <v>1.8</v>
      </c>
      <c r="AR48" s="6">
        <v>0.13</v>
      </c>
      <c r="AS48" s="8">
        <v>0.2</v>
      </c>
      <c r="AT48" s="7">
        <v>13</v>
      </c>
      <c r="AU48" s="6">
        <v>0.29000000000000004</v>
      </c>
      <c r="AV48" s="7">
        <v>1</v>
      </c>
      <c r="AW48" s="6">
        <v>0.91999999999999993</v>
      </c>
      <c r="AX48" s="6">
        <v>4.13</v>
      </c>
      <c r="AY48" s="6">
        <v>2.04</v>
      </c>
      <c r="AZ48" s="7">
        <v>23</v>
      </c>
      <c r="BA48" s="8">
        <v>0.2</v>
      </c>
      <c r="BB48" s="8">
        <v>0.3</v>
      </c>
      <c r="BC48" s="8">
        <v>0.6</v>
      </c>
      <c r="BD48" s="8">
        <v>0.5</v>
      </c>
      <c r="BE48" s="8">
        <v>0</v>
      </c>
      <c r="BF48" s="8">
        <v>5.9</v>
      </c>
      <c r="BG48" s="7">
        <v>0</v>
      </c>
      <c r="BH48" s="7">
        <v>0</v>
      </c>
      <c r="BI48" s="7">
        <v>0</v>
      </c>
      <c r="BJ48" s="7">
        <v>0</v>
      </c>
      <c r="BK48" s="8">
        <v>0.1</v>
      </c>
      <c r="BL48" s="103" t="s">
        <v>671</v>
      </c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 t="s">
        <v>671</v>
      </c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9"/>
      <c r="CT48" s="1"/>
    </row>
    <row r="49" spans="1:107" ht="13.5" customHeight="1" x14ac:dyDescent="0.2">
      <c r="A49" s="4" t="s">
        <v>139</v>
      </c>
      <c r="B49" s="4" t="s">
        <v>87</v>
      </c>
      <c r="C49" s="10" t="s">
        <v>473</v>
      </c>
      <c r="D49" s="5" t="s">
        <v>141</v>
      </c>
      <c r="E49" s="10"/>
      <c r="F49" s="4" t="s">
        <v>684</v>
      </c>
      <c r="G49" s="4" t="s">
        <v>87</v>
      </c>
      <c r="H49" s="4" t="s">
        <v>685</v>
      </c>
      <c r="I49" s="5" t="s">
        <v>153</v>
      </c>
      <c r="J49" s="4" t="s">
        <v>556</v>
      </c>
      <c r="K49" s="6">
        <v>90</v>
      </c>
      <c r="L49" s="6">
        <v>28.08</v>
      </c>
      <c r="M49" s="7">
        <v>315</v>
      </c>
      <c r="N49" s="7">
        <v>1324</v>
      </c>
      <c r="O49" s="8">
        <v>13.5</v>
      </c>
      <c r="P49" s="8">
        <v>5.6000000000000005</v>
      </c>
      <c r="Q49" s="8">
        <v>0.89999999999999991</v>
      </c>
      <c r="R49" s="8">
        <v>69.599999999999994</v>
      </c>
      <c r="S49" s="8">
        <v>0.4</v>
      </c>
      <c r="T49" s="7">
        <v>1</v>
      </c>
      <c r="U49" s="7">
        <v>101</v>
      </c>
      <c r="V49" s="7">
        <v>8</v>
      </c>
      <c r="W49" s="7">
        <v>24</v>
      </c>
      <c r="X49" s="7">
        <v>97</v>
      </c>
      <c r="Y49" s="8">
        <v>0.8</v>
      </c>
      <c r="Z49" s="8">
        <v>1.2</v>
      </c>
      <c r="AA49" s="6">
        <v>0.2</v>
      </c>
      <c r="AB49" s="6">
        <v>0.73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7">
        <v>0</v>
      </c>
      <c r="AO49" s="6">
        <v>0.08</v>
      </c>
      <c r="AP49" s="6">
        <v>0.02</v>
      </c>
      <c r="AQ49" s="8">
        <v>1.5</v>
      </c>
      <c r="AR49" s="6">
        <v>0.11</v>
      </c>
      <c r="AS49" s="8">
        <v>0</v>
      </c>
      <c r="AT49" s="7">
        <v>11</v>
      </c>
      <c r="AU49" s="6">
        <v>0.55000000000000004</v>
      </c>
      <c r="AV49" s="7">
        <v>0</v>
      </c>
      <c r="AW49" s="6">
        <v>0.28999999999999998</v>
      </c>
      <c r="AX49" s="6">
        <v>0.16999999999999998</v>
      </c>
      <c r="AY49" s="6">
        <v>0.33</v>
      </c>
      <c r="AZ49" s="7">
        <v>0</v>
      </c>
      <c r="BA49" s="8">
        <v>0.8</v>
      </c>
      <c r="BB49" s="8">
        <v>1</v>
      </c>
      <c r="BC49" s="8">
        <v>2.6</v>
      </c>
      <c r="BD49" s="8">
        <v>0</v>
      </c>
      <c r="BE49" s="8">
        <v>1.1000000000000001</v>
      </c>
      <c r="BF49" s="8">
        <v>0.2</v>
      </c>
      <c r="BG49" s="7">
        <v>0</v>
      </c>
      <c r="BH49" s="7">
        <v>0</v>
      </c>
      <c r="BI49" s="7">
        <v>0</v>
      </c>
      <c r="BJ49" s="7">
        <v>2</v>
      </c>
      <c r="BK49" s="8">
        <v>0.5</v>
      </c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9"/>
      <c r="CT49" s="1"/>
    </row>
    <row r="50" spans="1:107" s="64" customFormat="1" ht="13.5" customHeight="1" x14ac:dyDescent="0.2">
      <c r="A50" s="58" t="s">
        <v>139</v>
      </c>
      <c r="B50" s="58" t="s">
        <v>87</v>
      </c>
      <c r="C50" s="65" t="s">
        <v>473</v>
      </c>
      <c r="D50" s="59" t="s">
        <v>142</v>
      </c>
      <c r="E50" s="65"/>
      <c r="F50" s="58" t="s">
        <v>684</v>
      </c>
      <c r="G50" s="58" t="s">
        <v>87</v>
      </c>
      <c r="H50" s="58" t="s">
        <v>685</v>
      </c>
      <c r="I50" s="59" t="s">
        <v>156</v>
      </c>
      <c r="J50" s="58" t="s">
        <v>674</v>
      </c>
      <c r="K50" s="60">
        <v>181</v>
      </c>
      <c r="L50" s="60">
        <v>11.25</v>
      </c>
      <c r="M50" s="61">
        <v>25</v>
      </c>
      <c r="N50" s="61">
        <v>16</v>
      </c>
      <c r="O50" s="62">
        <v>24.1</v>
      </c>
      <c r="P50" s="62">
        <v>1.2</v>
      </c>
      <c r="Q50" s="62">
        <v>0.4</v>
      </c>
      <c r="R50" s="62">
        <v>4.2</v>
      </c>
      <c r="S50" s="62">
        <v>1</v>
      </c>
      <c r="T50" s="61">
        <v>289</v>
      </c>
      <c r="U50" s="61">
        <v>45</v>
      </c>
      <c r="V50" s="61">
        <v>6</v>
      </c>
      <c r="W50" s="61">
        <v>3</v>
      </c>
      <c r="X50" s="61">
        <v>4</v>
      </c>
      <c r="Y50" s="62">
        <v>0</v>
      </c>
      <c r="Z50" s="62">
        <v>0</v>
      </c>
      <c r="AA50" s="60">
        <v>0</v>
      </c>
      <c r="AB50" s="60">
        <v>0.02</v>
      </c>
      <c r="AC50" s="61">
        <v>0</v>
      </c>
      <c r="AD50" s="61">
        <v>0</v>
      </c>
      <c r="AE50" s="61">
        <v>4</v>
      </c>
      <c r="AF50" s="61">
        <v>0</v>
      </c>
      <c r="AG50" s="61">
        <v>4</v>
      </c>
      <c r="AH50" s="61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1">
        <v>29</v>
      </c>
      <c r="AO50" s="60">
        <v>0</v>
      </c>
      <c r="AP50" s="60">
        <v>0</v>
      </c>
      <c r="AQ50" s="62">
        <v>0</v>
      </c>
      <c r="AR50" s="60">
        <v>0.02</v>
      </c>
      <c r="AS50" s="62">
        <v>0</v>
      </c>
      <c r="AT50" s="61">
        <v>9</v>
      </c>
      <c r="AU50" s="60">
        <v>0.03</v>
      </c>
      <c r="AV50" s="61">
        <v>3</v>
      </c>
      <c r="AW50" s="60">
        <v>0</v>
      </c>
      <c r="AX50" s="60">
        <v>0</v>
      </c>
      <c r="AY50" s="60">
        <v>0</v>
      </c>
      <c r="AZ50" s="61">
        <v>0</v>
      </c>
      <c r="BA50" s="62">
        <v>0.1</v>
      </c>
      <c r="BB50" s="62">
        <v>0.2</v>
      </c>
      <c r="BC50" s="62">
        <v>0.30000000000000004</v>
      </c>
      <c r="BD50" s="62">
        <v>0.7</v>
      </c>
      <c r="BE50" s="62">
        <v>0.2</v>
      </c>
      <c r="BF50" s="62">
        <v>0</v>
      </c>
      <c r="BG50" s="61">
        <v>0</v>
      </c>
      <c r="BH50" s="61">
        <v>0</v>
      </c>
      <c r="BI50" s="61">
        <v>0</v>
      </c>
      <c r="BJ50" s="61">
        <v>0</v>
      </c>
      <c r="BK50" s="62">
        <v>0.1</v>
      </c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 t="s">
        <v>671</v>
      </c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63"/>
      <c r="CO50" s="67">
        <f>SUM(M47:M50)</f>
        <v>709</v>
      </c>
      <c r="CP50" s="68">
        <f>SUM(P47:P50)</f>
        <v>32.100000000000009</v>
      </c>
      <c r="CQ50" s="68">
        <f>SUM(Q47:Q50)</f>
        <v>21.799999999999997</v>
      </c>
      <c r="CR50" s="68">
        <f>SUM(R47:R50)</f>
        <v>98</v>
      </c>
      <c r="CS50" s="68">
        <f>SUM(BD47:BD50)</f>
        <v>3.3</v>
      </c>
      <c r="CT50" s="82">
        <v>286</v>
      </c>
      <c r="CU50" s="78">
        <f>$CP50*4/CO50*100</f>
        <v>18.110014104372361</v>
      </c>
      <c r="CV50" s="78">
        <f>CQ50*9/CO50*100</f>
        <v>27.672778561354015</v>
      </c>
      <c r="CW50" s="78">
        <f>CR50*4/CO50*100</f>
        <v>55.289139633286325</v>
      </c>
      <c r="CX50" s="79" t="str">
        <f>IF(AND(CO50&gt;=650,CO50&lt;=850),"○","×")</f>
        <v>○</v>
      </c>
      <c r="CY50" s="79" t="str">
        <f>IF((CS50&lt;3.5),"○","×")</f>
        <v>○</v>
      </c>
      <c r="CZ50" s="79" t="str">
        <f>IF(AND(CT50&gt;=140),"○","×")</f>
        <v>○</v>
      </c>
      <c r="DA50" s="79" t="str">
        <f>IF(AND(CU50&gt;=12.5,CU50&lt;=20.4),"○","×")</f>
        <v>○</v>
      </c>
      <c r="DB50" s="79" t="str">
        <f>IF(AND(CV50&gt;=20.4,CV50&lt;=30.4),"○","×")</f>
        <v>○</v>
      </c>
      <c r="DC50" s="79" t="str">
        <f>IF(AND(CW50&gt;=49.5,CW50&lt;=65.4),"○","×")</f>
        <v>○</v>
      </c>
    </row>
    <row r="51" spans="1:107" ht="13.5" customHeight="1" x14ac:dyDescent="0.2">
      <c r="A51" s="89" t="s">
        <v>143</v>
      </c>
      <c r="B51" s="89" t="s">
        <v>87</v>
      </c>
      <c r="C51" s="92" t="s">
        <v>477</v>
      </c>
      <c r="D51" s="90" t="s">
        <v>144</v>
      </c>
      <c r="E51" s="92" t="s">
        <v>477</v>
      </c>
      <c r="F51" s="94" t="s">
        <v>686</v>
      </c>
      <c r="G51" s="94" t="s">
        <v>87</v>
      </c>
      <c r="H51" s="94" t="s">
        <v>687</v>
      </c>
      <c r="I51" s="90" t="s">
        <v>157</v>
      </c>
      <c r="J51" s="94" t="s">
        <v>575</v>
      </c>
      <c r="K51" s="91">
        <v>182.8</v>
      </c>
      <c r="L51" s="91">
        <v>120.06</v>
      </c>
      <c r="M51" s="95">
        <v>319</v>
      </c>
      <c r="N51" s="95">
        <v>150</v>
      </c>
      <c r="O51" s="96">
        <v>125.50000000000001</v>
      </c>
      <c r="P51" s="96">
        <v>20.700000000000003</v>
      </c>
      <c r="Q51" s="96">
        <v>18.7</v>
      </c>
      <c r="R51" s="96">
        <v>14.9</v>
      </c>
      <c r="S51" s="96">
        <v>3.3000000000000003</v>
      </c>
      <c r="T51" s="95">
        <v>799</v>
      </c>
      <c r="U51" s="95">
        <v>447</v>
      </c>
      <c r="V51" s="95">
        <v>29</v>
      </c>
      <c r="W51" s="95">
        <v>37</v>
      </c>
      <c r="X51" s="95">
        <v>225</v>
      </c>
      <c r="Y51" s="96">
        <v>1.1000000000000001</v>
      </c>
      <c r="Z51" s="96">
        <v>3.0000000000000004</v>
      </c>
      <c r="AA51" s="97">
        <v>0.17</v>
      </c>
      <c r="AB51" s="97">
        <v>0.10999999999999999</v>
      </c>
      <c r="AC51" s="95">
        <v>5</v>
      </c>
      <c r="AD51" s="95">
        <v>0</v>
      </c>
      <c r="AE51" s="95">
        <v>1</v>
      </c>
      <c r="AF51" s="95">
        <v>0</v>
      </c>
      <c r="AG51" s="95">
        <v>1</v>
      </c>
      <c r="AH51" s="95">
        <v>5</v>
      </c>
      <c r="AI51" s="96">
        <v>0.2</v>
      </c>
      <c r="AJ51" s="96">
        <v>0.7</v>
      </c>
      <c r="AK51" s="96">
        <v>0</v>
      </c>
      <c r="AL51" s="96">
        <v>1.3</v>
      </c>
      <c r="AM51" s="96">
        <v>0.2</v>
      </c>
      <c r="AN51" s="95">
        <v>4</v>
      </c>
      <c r="AO51" s="97">
        <v>0.69000000000000006</v>
      </c>
      <c r="AP51" s="97">
        <v>0.25</v>
      </c>
      <c r="AQ51" s="96">
        <v>5.2</v>
      </c>
      <c r="AR51" s="97">
        <v>0.45</v>
      </c>
      <c r="AS51" s="96">
        <v>0.4</v>
      </c>
      <c r="AT51" s="95">
        <v>15</v>
      </c>
      <c r="AU51" s="97">
        <v>1.29</v>
      </c>
      <c r="AV51" s="95">
        <v>6</v>
      </c>
      <c r="AW51" s="97">
        <v>5.6599999999999993</v>
      </c>
      <c r="AX51" s="97">
        <v>8.370000000000001</v>
      </c>
      <c r="AY51" s="97">
        <v>2.9599999999999995</v>
      </c>
      <c r="AZ51" s="95">
        <v>66</v>
      </c>
      <c r="BA51" s="96">
        <v>0.30000000000000004</v>
      </c>
      <c r="BB51" s="96">
        <v>0.9</v>
      </c>
      <c r="BC51" s="96">
        <v>1.1000000000000001</v>
      </c>
      <c r="BD51" s="96">
        <v>2</v>
      </c>
      <c r="BE51" s="96">
        <v>0.5</v>
      </c>
      <c r="BF51" s="96">
        <v>2.2000000000000002</v>
      </c>
      <c r="BG51" s="95">
        <v>1</v>
      </c>
      <c r="BH51" s="95">
        <v>1</v>
      </c>
      <c r="BI51" s="95">
        <v>0</v>
      </c>
      <c r="BJ51" s="95">
        <v>1</v>
      </c>
      <c r="BK51" s="96">
        <v>0.3</v>
      </c>
      <c r="BL51" s="94" t="s">
        <v>671</v>
      </c>
      <c r="BM51" s="94"/>
      <c r="BN51" s="94"/>
      <c r="BO51" s="94"/>
      <c r="BP51" s="94" t="s">
        <v>671</v>
      </c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 t="s">
        <v>671</v>
      </c>
      <c r="CC51" s="94"/>
      <c r="CD51" s="94"/>
      <c r="CE51" s="94" t="s">
        <v>671</v>
      </c>
      <c r="CF51" s="94"/>
      <c r="CG51" s="94"/>
      <c r="CH51" s="94"/>
      <c r="CI51" s="94"/>
      <c r="CJ51" s="94"/>
      <c r="CK51" s="94" t="s">
        <v>671</v>
      </c>
      <c r="CL51" s="94"/>
      <c r="CM51" s="98"/>
      <c r="CT51" s="1"/>
    </row>
    <row r="52" spans="1:107" ht="13.5" customHeight="1" x14ac:dyDescent="0.2">
      <c r="A52" s="4" t="s">
        <v>143</v>
      </c>
      <c r="B52" s="4" t="s">
        <v>87</v>
      </c>
      <c r="C52" s="10" t="s">
        <v>477</v>
      </c>
      <c r="D52" s="5" t="s">
        <v>145</v>
      </c>
      <c r="E52" s="10" t="s">
        <v>508</v>
      </c>
      <c r="F52" s="4" t="s">
        <v>686</v>
      </c>
      <c r="G52" s="4" t="s">
        <v>87</v>
      </c>
      <c r="H52" s="4" t="s">
        <v>687</v>
      </c>
      <c r="I52" s="5" t="s">
        <v>158</v>
      </c>
      <c r="J52" s="4" t="s">
        <v>576</v>
      </c>
      <c r="K52" s="6">
        <v>30</v>
      </c>
      <c r="L52" s="6">
        <v>12.3</v>
      </c>
      <c r="M52" s="7">
        <v>6</v>
      </c>
      <c r="N52" s="7">
        <v>27</v>
      </c>
      <c r="O52" s="8">
        <v>27.8</v>
      </c>
      <c r="P52" s="8">
        <v>0.4</v>
      </c>
      <c r="Q52" s="8">
        <v>0.1</v>
      </c>
      <c r="R52" s="8">
        <v>1.6</v>
      </c>
      <c r="S52" s="8">
        <v>0.2</v>
      </c>
      <c r="T52" s="7">
        <v>2</v>
      </c>
      <c r="U52" s="7">
        <v>60</v>
      </c>
      <c r="V52" s="7">
        <v>13</v>
      </c>
      <c r="W52" s="7">
        <v>4</v>
      </c>
      <c r="X52" s="7">
        <v>8</v>
      </c>
      <c r="Y52" s="8">
        <v>0.1</v>
      </c>
      <c r="Z52" s="8">
        <v>0.1</v>
      </c>
      <c r="AA52" s="6">
        <v>0.01</v>
      </c>
      <c r="AB52" s="6">
        <v>0.05</v>
      </c>
      <c r="AC52" s="7">
        <v>0</v>
      </c>
      <c r="AD52" s="7">
        <v>0</v>
      </c>
      <c r="AE52" s="7">
        <v>15</v>
      </c>
      <c r="AF52" s="7">
        <v>0</v>
      </c>
      <c r="AG52" s="7">
        <v>15</v>
      </c>
      <c r="AH52" s="7">
        <v>1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7">
        <v>23</v>
      </c>
      <c r="AO52" s="6">
        <v>0.01</v>
      </c>
      <c r="AP52" s="6">
        <v>0.01</v>
      </c>
      <c r="AQ52" s="8">
        <v>0.1</v>
      </c>
      <c r="AR52" s="6">
        <v>0.03</v>
      </c>
      <c r="AS52" s="8">
        <v>0</v>
      </c>
      <c r="AT52" s="7">
        <v>23</v>
      </c>
      <c r="AU52" s="6">
        <v>7.0000000000000007E-2</v>
      </c>
      <c r="AV52" s="7">
        <v>12</v>
      </c>
      <c r="AW52" s="6">
        <v>0.01</v>
      </c>
      <c r="AX52" s="6">
        <v>0</v>
      </c>
      <c r="AY52" s="6">
        <v>0.01</v>
      </c>
      <c r="AZ52" s="7">
        <v>0</v>
      </c>
      <c r="BA52" s="8">
        <v>0.1</v>
      </c>
      <c r="BB52" s="8">
        <v>0.4</v>
      </c>
      <c r="BC52" s="8">
        <v>0.5</v>
      </c>
      <c r="BD52" s="8">
        <v>0</v>
      </c>
      <c r="BE52" s="8">
        <v>0.3</v>
      </c>
      <c r="BF52" s="8">
        <v>0</v>
      </c>
      <c r="BG52" s="7">
        <v>0</v>
      </c>
      <c r="BH52" s="7">
        <v>0</v>
      </c>
      <c r="BI52" s="7">
        <v>0</v>
      </c>
      <c r="BJ52" s="7">
        <v>1</v>
      </c>
      <c r="BK52" s="8">
        <v>0.5</v>
      </c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9"/>
      <c r="CT52" s="1"/>
    </row>
    <row r="53" spans="1:107" ht="13.5" customHeight="1" x14ac:dyDescent="0.2">
      <c r="A53" s="103" t="s">
        <v>143</v>
      </c>
      <c r="B53" s="103" t="s">
        <v>87</v>
      </c>
      <c r="C53" s="10" t="s">
        <v>477</v>
      </c>
      <c r="D53" s="5" t="s">
        <v>146</v>
      </c>
      <c r="E53" s="10" t="s">
        <v>443</v>
      </c>
      <c r="F53" s="103" t="s">
        <v>686</v>
      </c>
      <c r="G53" s="103" t="s">
        <v>87</v>
      </c>
      <c r="H53" s="103" t="s">
        <v>687</v>
      </c>
      <c r="I53" s="5" t="s">
        <v>161</v>
      </c>
      <c r="J53" s="103" t="s">
        <v>839</v>
      </c>
      <c r="K53" s="6">
        <v>26.35</v>
      </c>
      <c r="L53" s="6">
        <v>11.03</v>
      </c>
      <c r="M53" s="7">
        <v>9</v>
      </c>
      <c r="N53" s="7">
        <v>6</v>
      </c>
      <c r="O53" s="8">
        <v>23.5</v>
      </c>
      <c r="P53" s="8">
        <v>0.6</v>
      </c>
      <c r="Q53" s="8">
        <v>0</v>
      </c>
      <c r="R53" s="8">
        <v>1.8</v>
      </c>
      <c r="S53" s="8">
        <v>0.4</v>
      </c>
      <c r="T53" s="7">
        <v>71</v>
      </c>
      <c r="U53" s="7">
        <v>67</v>
      </c>
      <c r="V53" s="7">
        <v>13</v>
      </c>
      <c r="W53" s="7">
        <v>5</v>
      </c>
      <c r="X53" s="7">
        <v>12</v>
      </c>
      <c r="Y53" s="8">
        <v>0.1</v>
      </c>
      <c r="Z53" s="8">
        <v>0.1</v>
      </c>
      <c r="AA53" s="6">
        <v>0.01</v>
      </c>
      <c r="AB53" s="6">
        <v>0.08</v>
      </c>
      <c r="AC53" s="7">
        <v>0</v>
      </c>
      <c r="AD53" s="7">
        <v>225</v>
      </c>
      <c r="AE53" s="7">
        <v>555</v>
      </c>
      <c r="AF53" s="7">
        <v>0</v>
      </c>
      <c r="AG53" s="7">
        <v>666</v>
      </c>
      <c r="AH53" s="7">
        <v>56</v>
      </c>
      <c r="AI53" s="8">
        <v>0</v>
      </c>
      <c r="AJ53" s="8">
        <v>0</v>
      </c>
      <c r="AK53" s="8">
        <v>0</v>
      </c>
      <c r="AL53" s="8">
        <v>0.1</v>
      </c>
      <c r="AM53" s="8">
        <v>0</v>
      </c>
      <c r="AN53" s="7">
        <v>10</v>
      </c>
      <c r="AO53" s="6">
        <v>0.01</v>
      </c>
      <c r="AP53" s="6">
        <v>0.02</v>
      </c>
      <c r="AQ53" s="8">
        <v>0.1</v>
      </c>
      <c r="AR53" s="6">
        <v>0.01</v>
      </c>
      <c r="AS53" s="8">
        <v>0</v>
      </c>
      <c r="AT53" s="7">
        <v>12</v>
      </c>
      <c r="AU53" s="6">
        <v>0.04</v>
      </c>
      <c r="AV53" s="7">
        <v>1</v>
      </c>
      <c r="AW53" s="6">
        <v>0</v>
      </c>
      <c r="AX53" s="6">
        <v>0</v>
      </c>
      <c r="AY53" s="6">
        <v>0</v>
      </c>
      <c r="AZ53" s="7">
        <v>0</v>
      </c>
      <c r="BA53" s="8">
        <v>0.2</v>
      </c>
      <c r="BB53" s="8">
        <v>0.5</v>
      </c>
      <c r="BC53" s="8">
        <v>0.7</v>
      </c>
      <c r="BD53" s="8">
        <v>0.1</v>
      </c>
      <c r="BE53" s="8">
        <v>0</v>
      </c>
      <c r="BF53" s="8">
        <v>0</v>
      </c>
      <c r="BG53" s="7">
        <v>0</v>
      </c>
      <c r="BH53" s="7">
        <v>0</v>
      </c>
      <c r="BI53" s="7">
        <v>0</v>
      </c>
      <c r="BJ53" s="7">
        <v>0</v>
      </c>
      <c r="BK53" s="8">
        <v>0.1</v>
      </c>
      <c r="BL53" s="103" t="s">
        <v>671</v>
      </c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 t="s">
        <v>671</v>
      </c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9"/>
      <c r="CT53" s="1"/>
    </row>
    <row r="54" spans="1:107" ht="13.5" customHeight="1" x14ac:dyDescent="0.2">
      <c r="A54" s="4" t="s">
        <v>143</v>
      </c>
      <c r="B54" s="4" t="s">
        <v>87</v>
      </c>
      <c r="C54" s="10" t="s">
        <v>477</v>
      </c>
      <c r="D54" s="5" t="s">
        <v>146</v>
      </c>
      <c r="E54" s="10"/>
      <c r="F54" s="4" t="s">
        <v>686</v>
      </c>
      <c r="G54" s="4" t="s">
        <v>87</v>
      </c>
      <c r="H54" s="4" t="s">
        <v>687</v>
      </c>
      <c r="I54" s="5" t="s">
        <v>162</v>
      </c>
      <c r="J54" s="4" t="s">
        <v>840</v>
      </c>
      <c r="K54" s="6">
        <v>181.6</v>
      </c>
      <c r="L54" s="6">
        <v>34.6</v>
      </c>
      <c r="M54" s="7">
        <v>90</v>
      </c>
      <c r="N54" s="7">
        <v>267</v>
      </c>
      <c r="O54" s="8">
        <v>72.5</v>
      </c>
      <c r="P54" s="8">
        <v>5.4</v>
      </c>
      <c r="Q54" s="8">
        <v>4.5</v>
      </c>
      <c r="R54" s="8">
        <v>7.6000000000000005</v>
      </c>
      <c r="S54" s="8">
        <v>1.6</v>
      </c>
      <c r="T54" s="7">
        <v>451</v>
      </c>
      <c r="U54" s="7">
        <v>188</v>
      </c>
      <c r="V54" s="7">
        <v>61</v>
      </c>
      <c r="W54" s="7">
        <v>24</v>
      </c>
      <c r="X54" s="7">
        <v>72</v>
      </c>
      <c r="Y54" s="8">
        <v>0.7</v>
      </c>
      <c r="Z54" s="8">
        <v>0.5</v>
      </c>
      <c r="AA54" s="6">
        <v>6.0000000000000005E-2</v>
      </c>
      <c r="AB54" s="6">
        <v>0.24</v>
      </c>
      <c r="AC54" s="7">
        <v>1</v>
      </c>
      <c r="AD54" s="7">
        <v>1</v>
      </c>
      <c r="AE54" s="7">
        <v>22</v>
      </c>
      <c r="AF54" s="7">
        <v>0</v>
      </c>
      <c r="AG54" s="7">
        <v>22</v>
      </c>
      <c r="AH54" s="7">
        <v>3</v>
      </c>
      <c r="AI54" s="8">
        <v>0</v>
      </c>
      <c r="AJ54" s="8">
        <v>0.5</v>
      </c>
      <c r="AK54" s="8">
        <v>0</v>
      </c>
      <c r="AL54" s="8">
        <v>1.8000000000000003</v>
      </c>
      <c r="AM54" s="8">
        <v>0.4</v>
      </c>
      <c r="AN54" s="7">
        <v>26</v>
      </c>
      <c r="AO54" s="6">
        <v>0.04</v>
      </c>
      <c r="AP54" s="6">
        <v>0.03</v>
      </c>
      <c r="AQ54" s="8">
        <v>1.6</v>
      </c>
      <c r="AR54" s="6">
        <v>0.09</v>
      </c>
      <c r="AS54" s="8">
        <v>0</v>
      </c>
      <c r="AT54" s="7">
        <v>25</v>
      </c>
      <c r="AU54" s="6">
        <v>0.35000000000000003</v>
      </c>
      <c r="AV54" s="7">
        <v>7</v>
      </c>
      <c r="AW54" s="6">
        <v>0.61</v>
      </c>
      <c r="AX54" s="6">
        <v>1.72</v>
      </c>
      <c r="AY54" s="6">
        <v>1.75</v>
      </c>
      <c r="AZ54" s="7">
        <v>7</v>
      </c>
      <c r="BA54" s="8">
        <v>0.2</v>
      </c>
      <c r="BB54" s="8">
        <v>0.8</v>
      </c>
      <c r="BC54" s="8">
        <v>1.2</v>
      </c>
      <c r="BD54" s="8">
        <v>0.6</v>
      </c>
      <c r="BE54" s="8">
        <v>2.5000000000000004</v>
      </c>
      <c r="BF54" s="8">
        <v>4.0999999999999996</v>
      </c>
      <c r="BG54" s="7">
        <v>1</v>
      </c>
      <c r="BH54" s="7">
        <v>0</v>
      </c>
      <c r="BI54" s="7">
        <v>0</v>
      </c>
      <c r="BJ54" s="7">
        <v>5</v>
      </c>
      <c r="BK54" s="8">
        <v>0.4</v>
      </c>
      <c r="BL54" s="4" t="s">
        <v>671</v>
      </c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 t="s">
        <v>671</v>
      </c>
      <c r="CC54" s="4" t="s">
        <v>671</v>
      </c>
      <c r="CD54" s="4"/>
      <c r="CE54" s="4"/>
      <c r="CF54" s="4"/>
      <c r="CG54" s="4"/>
      <c r="CH54" s="4"/>
      <c r="CI54" s="4"/>
      <c r="CJ54" s="4"/>
      <c r="CK54" s="4"/>
      <c r="CL54" s="4"/>
      <c r="CM54" s="9"/>
      <c r="CT54" s="1"/>
    </row>
    <row r="55" spans="1:107" ht="13.5" customHeight="1" x14ac:dyDescent="0.2">
      <c r="A55" s="4" t="s">
        <v>143</v>
      </c>
      <c r="B55" s="4" t="s">
        <v>87</v>
      </c>
      <c r="C55" s="10" t="s">
        <v>477</v>
      </c>
      <c r="D55" s="5" t="s">
        <v>147</v>
      </c>
      <c r="E55" s="4"/>
      <c r="F55" s="4" t="s">
        <v>686</v>
      </c>
      <c r="G55" s="4" t="s">
        <v>87</v>
      </c>
      <c r="H55" s="4" t="s">
        <v>687</v>
      </c>
      <c r="I55" s="5" t="s">
        <v>163</v>
      </c>
      <c r="J55" s="4" t="s">
        <v>556</v>
      </c>
      <c r="K55" s="6">
        <v>90</v>
      </c>
      <c r="L55" s="6">
        <v>28.08</v>
      </c>
      <c r="M55" s="7">
        <v>315</v>
      </c>
      <c r="N55" s="7">
        <v>1324</v>
      </c>
      <c r="O55" s="8">
        <v>13.5</v>
      </c>
      <c r="P55" s="8">
        <v>5.6000000000000005</v>
      </c>
      <c r="Q55" s="8">
        <v>0.89999999999999991</v>
      </c>
      <c r="R55" s="8">
        <v>69.599999999999994</v>
      </c>
      <c r="S55" s="8">
        <v>0.4</v>
      </c>
      <c r="T55" s="7">
        <v>1</v>
      </c>
      <c r="U55" s="7">
        <v>101</v>
      </c>
      <c r="V55" s="7">
        <v>8</v>
      </c>
      <c r="W55" s="7">
        <v>24</v>
      </c>
      <c r="X55" s="7">
        <v>97</v>
      </c>
      <c r="Y55" s="8">
        <v>0.8</v>
      </c>
      <c r="Z55" s="8">
        <v>1.2</v>
      </c>
      <c r="AA55" s="6">
        <v>0.2</v>
      </c>
      <c r="AB55" s="6">
        <v>0.73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7">
        <v>0</v>
      </c>
      <c r="AO55" s="6">
        <v>0.08</v>
      </c>
      <c r="AP55" s="6">
        <v>0.02</v>
      </c>
      <c r="AQ55" s="8">
        <v>1.5</v>
      </c>
      <c r="AR55" s="6">
        <v>0.11</v>
      </c>
      <c r="AS55" s="8">
        <v>0</v>
      </c>
      <c r="AT55" s="7">
        <v>11</v>
      </c>
      <c r="AU55" s="6">
        <v>0.55000000000000004</v>
      </c>
      <c r="AV55" s="7">
        <v>0</v>
      </c>
      <c r="AW55" s="6">
        <v>0.28999999999999998</v>
      </c>
      <c r="AX55" s="6">
        <v>0.16999999999999998</v>
      </c>
      <c r="AY55" s="6">
        <v>0.33</v>
      </c>
      <c r="AZ55" s="7">
        <v>0</v>
      </c>
      <c r="BA55" s="8">
        <v>0.8</v>
      </c>
      <c r="BB55" s="8">
        <v>1</v>
      </c>
      <c r="BC55" s="8">
        <v>2.6</v>
      </c>
      <c r="BD55" s="8">
        <v>0</v>
      </c>
      <c r="BE55" s="8">
        <v>1.1000000000000001</v>
      </c>
      <c r="BF55" s="8">
        <v>0.2</v>
      </c>
      <c r="BG55" s="7">
        <v>0</v>
      </c>
      <c r="BH55" s="7">
        <v>0</v>
      </c>
      <c r="BI55" s="7">
        <v>0</v>
      </c>
      <c r="BJ55" s="7">
        <v>2</v>
      </c>
      <c r="BK55" s="8">
        <v>0.5</v>
      </c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9"/>
      <c r="CT55" s="1"/>
    </row>
    <row r="56" spans="1:107" s="64" customFormat="1" ht="13.5" customHeight="1" x14ac:dyDescent="0.2">
      <c r="A56" s="58" t="s">
        <v>143</v>
      </c>
      <c r="B56" s="58" t="s">
        <v>87</v>
      </c>
      <c r="C56" s="65" t="s">
        <v>477</v>
      </c>
      <c r="D56" s="59" t="s">
        <v>148</v>
      </c>
      <c r="E56" s="58"/>
      <c r="F56" s="58" t="s">
        <v>686</v>
      </c>
      <c r="G56" s="58" t="s">
        <v>87</v>
      </c>
      <c r="H56" s="58" t="s">
        <v>687</v>
      </c>
      <c r="I56" s="59" t="s">
        <v>164</v>
      </c>
      <c r="J56" s="58" t="s">
        <v>672</v>
      </c>
      <c r="K56" s="60">
        <v>201</v>
      </c>
      <c r="L56" s="60">
        <v>14.31</v>
      </c>
      <c r="M56" s="61">
        <v>28</v>
      </c>
      <c r="N56" s="61">
        <v>28</v>
      </c>
      <c r="O56" s="62">
        <v>43.199999999999996</v>
      </c>
      <c r="P56" s="62">
        <v>1.6</v>
      </c>
      <c r="Q56" s="62">
        <v>0.60000000000000009</v>
      </c>
      <c r="R56" s="62">
        <v>4.4000000000000004</v>
      </c>
      <c r="S56" s="62">
        <v>1.2000000000000002</v>
      </c>
      <c r="T56" s="61">
        <v>288</v>
      </c>
      <c r="U56" s="61">
        <v>82</v>
      </c>
      <c r="V56" s="61">
        <v>15</v>
      </c>
      <c r="W56" s="61">
        <v>5</v>
      </c>
      <c r="X56" s="61">
        <v>15</v>
      </c>
      <c r="Y56" s="62">
        <v>0.2</v>
      </c>
      <c r="Z56" s="62">
        <v>0.1</v>
      </c>
      <c r="AA56" s="60">
        <v>0.02</v>
      </c>
      <c r="AB56" s="60">
        <v>0.06</v>
      </c>
      <c r="AC56" s="61">
        <v>0</v>
      </c>
      <c r="AD56" s="61">
        <v>0</v>
      </c>
      <c r="AE56" s="61">
        <v>28</v>
      </c>
      <c r="AF56" s="61">
        <v>4</v>
      </c>
      <c r="AG56" s="61">
        <v>30</v>
      </c>
      <c r="AH56" s="61">
        <v>2</v>
      </c>
      <c r="AI56" s="62">
        <v>0</v>
      </c>
      <c r="AJ56" s="62">
        <v>0.2</v>
      </c>
      <c r="AK56" s="62">
        <v>0</v>
      </c>
      <c r="AL56" s="62">
        <v>0.2</v>
      </c>
      <c r="AM56" s="62">
        <v>0.1</v>
      </c>
      <c r="AN56" s="61">
        <v>53</v>
      </c>
      <c r="AO56" s="60">
        <v>0.02</v>
      </c>
      <c r="AP56" s="60">
        <v>0.02</v>
      </c>
      <c r="AQ56" s="62">
        <v>0.2</v>
      </c>
      <c r="AR56" s="60">
        <v>0.04</v>
      </c>
      <c r="AS56" s="62">
        <v>0</v>
      </c>
      <c r="AT56" s="61">
        <v>27</v>
      </c>
      <c r="AU56" s="60">
        <v>0.12</v>
      </c>
      <c r="AV56" s="61">
        <v>7</v>
      </c>
      <c r="AW56" s="60">
        <v>0.02</v>
      </c>
      <c r="AX56" s="60">
        <v>0.02</v>
      </c>
      <c r="AY56" s="60">
        <v>0.09</v>
      </c>
      <c r="AZ56" s="61">
        <v>0</v>
      </c>
      <c r="BA56" s="62">
        <v>0.1</v>
      </c>
      <c r="BB56" s="62">
        <v>0.5</v>
      </c>
      <c r="BC56" s="62">
        <v>0.60000000000000009</v>
      </c>
      <c r="BD56" s="62">
        <v>0.7</v>
      </c>
      <c r="BE56" s="62">
        <v>0.5</v>
      </c>
      <c r="BF56" s="62">
        <v>0.1</v>
      </c>
      <c r="BG56" s="61">
        <v>0</v>
      </c>
      <c r="BH56" s="61">
        <v>0</v>
      </c>
      <c r="BI56" s="61">
        <v>0</v>
      </c>
      <c r="BJ56" s="61">
        <v>2</v>
      </c>
      <c r="BK56" s="62">
        <v>0.4</v>
      </c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 t="s">
        <v>671</v>
      </c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63"/>
      <c r="CO56" s="67">
        <f>SUM(M51:M56)</f>
        <v>767</v>
      </c>
      <c r="CP56" s="68">
        <f>SUM(P51:P56)</f>
        <v>34.300000000000004</v>
      </c>
      <c r="CQ56" s="68">
        <f>SUM(Q51:Q56)</f>
        <v>24.8</v>
      </c>
      <c r="CR56" s="68">
        <f>SUM(R51:R56)</f>
        <v>99.9</v>
      </c>
      <c r="CS56" s="68">
        <f>SUM(BD51:BD56)</f>
        <v>3.4000000000000004</v>
      </c>
      <c r="CT56" s="82">
        <v>150.5</v>
      </c>
      <c r="CU56" s="78">
        <f>$CP56*4/CO56*100</f>
        <v>17.887874837027383</v>
      </c>
      <c r="CV56" s="78">
        <f>CQ56*9/CO56*100</f>
        <v>29.100391134289445</v>
      </c>
      <c r="CW56" s="78">
        <f>CR56*4/CO56*100</f>
        <v>52.099087353324649</v>
      </c>
      <c r="CX56" s="79" t="str">
        <f>IF(AND(CO56&gt;=650,CO56&lt;=850),"○","×")</f>
        <v>○</v>
      </c>
      <c r="CY56" s="79" t="str">
        <f>IF((CS56&lt;3.5),"○","×")</f>
        <v>○</v>
      </c>
      <c r="CZ56" s="79" t="str">
        <f>IF(AND(CT56&gt;=140),"○","×")</f>
        <v>○</v>
      </c>
      <c r="DA56" s="79" t="str">
        <f>IF(AND(CU56&gt;=12.5,CU56&lt;=20.4),"○","×")</f>
        <v>○</v>
      </c>
      <c r="DB56" s="79" t="str">
        <f>IF(AND(CV56&gt;=20.4,CV56&lt;=30.4),"○","×")</f>
        <v>○</v>
      </c>
      <c r="DC56" s="79" t="str">
        <f>IF(AND(CW56&gt;=49.5,CW56&lt;=65.4),"○","×")</f>
        <v>○</v>
      </c>
    </row>
    <row r="57" spans="1:107" ht="13.5" customHeight="1" x14ac:dyDescent="0.2">
      <c r="A57" s="89" t="s">
        <v>149</v>
      </c>
      <c r="B57" s="89" t="s">
        <v>87</v>
      </c>
      <c r="C57" s="92" t="s">
        <v>478</v>
      </c>
      <c r="D57" s="90" t="s">
        <v>150</v>
      </c>
      <c r="E57" s="92" t="s">
        <v>478</v>
      </c>
      <c r="F57" s="94" t="s">
        <v>688</v>
      </c>
      <c r="G57" s="94" t="s">
        <v>87</v>
      </c>
      <c r="H57" s="94" t="s">
        <v>689</v>
      </c>
      <c r="I57" s="90" t="s">
        <v>166</v>
      </c>
      <c r="J57" s="94" t="s">
        <v>577</v>
      </c>
      <c r="K57" s="91">
        <v>163.5</v>
      </c>
      <c r="L57" s="91">
        <v>144.88</v>
      </c>
      <c r="M57" s="95">
        <v>308</v>
      </c>
      <c r="N57" s="95">
        <v>74</v>
      </c>
      <c r="O57" s="96">
        <v>111.80000000000001</v>
      </c>
      <c r="P57" s="96">
        <v>13.3</v>
      </c>
      <c r="Q57" s="96">
        <v>21.5</v>
      </c>
      <c r="R57" s="96">
        <v>14</v>
      </c>
      <c r="S57" s="96">
        <v>2.9</v>
      </c>
      <c r="T57" s="95">
        <v>744</v>
      </c>
      <c r="U57" s="95">
        <v>195</v>
      </c>
      <c r="V57" s="95">
        <v>26</v>
      </c>
      <c r="W57" s="95">
        <v>13</v>
      </c>
      <c r="X57" s="95">
        <v>108</v>
      </c>
      <c r="Y57" s="96">
        <v>1</v>
      </c>
      <c r="Z57" s="96">
        <v>1.6</v>
      </c>
      <c r="AA57" s="97">
        <v>0.05</v>
      </c>
      <c r="AB57" s="97">
        <v>0.01</v>
      </c>
      <c r="AC57" s="95">
        <v>3</v>
      </c>
      <c r="AD57" s="95">
        <v>0</v>
      </c>
      <c r="AE57" s="95">
        <v>15</v>
      </c>
      <c r="AF57" s="95">
        <v>0</v>
      </c>
      <c r="AG57" s="95">
        <v>15</v>
      </c>
      <c r="AH57" s="95">
        <v>6</v>
      </c>
      <c r="AI57" s="96">
        <v>0.1</v>
      </c>
      <c r="AJ57" s="96">
        <v>0.5</v>
      </c>
      <c r="AK57" s="96">
        <v>0</v>
      </c>
      <c r="AL57" s="96">
        <v>0.6</v>
      </c>
      <c r="AM57" s="96">
        <v>0</v>
      </c>
      <c r="AN57" s="95">
        <v>4</v>
      </c>
      <c r="AO57" s="97">
        <v>0.44</v>
      </c>
      <c r="AP57" s="97">
        <v>0.18000000000000002</v>
      </c>
      <c r="AQ57" s="96">
        <v>2.9</v>
      </c>
      <c r="AR57" s="97">
        <v>0.19</v>
      </c>
      <c r="AS57" s="96">
        <v>0.2</v>
      </c>
      <c r="AT57" s="95">
        <v>2</v>
      </c>
      <c r="AU57" s="97">
        <v>0.7</v>
      </c>
      <c r="AV57" s="95">
        <v>3</v>
      </c>
      <c r="AW57" s="97">
        <v>3.46</v>
      </c>
      <c r="AX57" s="97">
        <v>5.3199999999999994</v>
      </c>
      <c r="AY57" s="97">
        <v>1.57</v>
      </c>
      <c r="AZ57" s="95">
        <v>40</v>
      </c>
      <c r="BA57" s="96">
        <v>0</v>
      </c>
      <c r="BB57" s="96">
        <v>0</v>
      </c>
      <c r="BC57" s="96">
        <v>0</v>
      </c>
      <c r="BD57" s="96">
        <v>1.9000000000000001</v>
      </c>
      <c r="BE57" s="96">
        <v>0</v>
      </c>
      <c r="BF57" s="96">
        <v>2</v>
      </c>
      <c r="BG57" s="95">
        <v>0</v>
      </c>
      <c r="BH57" s="95">
        <v>0</v>
      </c>
      <c r="BI57" s="95">
        <v>0</v>
      </c>
      <c r="BJ57" s="95">
        <v>0</v>
      </c>
      <c r="BK57" s="96">
        <v>0</v>
      </c>
      <c r="BL57" s="94" t="s">
        <v>671</v>
      </c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 t="s">
        <v>671</v>
      </c>
      <c r="CC57" s="94" t="s">
        <v>671</v>
      </c>
      <c r="CD57" s="94"/>
      <c r="CE57" s="94" t="s">
        <v>671</v>
      </c>
      <c r="CF57" s="94"/>
      <c r="CG57" s="94"/>
      <c r="CH57" s="94"/>
      <c r="CI57" s="94"/>
      <c r="CJ57" s="94"/>
      <c r="CK57" s="94"/>
      <c r="CL57" s="94"/>
      <c r="CM57" s="98"/>
      <c r="CT57" s="1"/>
    </row>
    <row r="58" spans="1:107" ht="13.5" customHeight="1" x14ac:dyDescent="0.2">
      <c r="A58" s="103" t="s">
        <v>149</v>
      </c>
      <c r="B58" s="103" t="s">
        <v>87</v>
      </c>
      <c r="C58" s="10" t="s">
        <v>478</v>
      </c>
      <c r="D58" s="5" t="s">
        <v>151</v>
      </c>
      <c r="E58" s="10" t="s">
        <v>663</v>
      </c>
      <c r="F58" s="103" t="s">
        <v>688</v>
      </c>
      <c r="G58" s="103" t="s">
        <v>87</v>
      </c>
      <c r="H58" s="103" t="s">
        <v>689</v>
      </c>
      <c r="I58" s="5" t="s">
        <v>167</v>
      </c>
      <c r="J58" s="103" t="s">
        <v>578</v>
      </c>
      <c r="K58" s="6">
        <v>30</v>
      </c>
      <c r="L58" s="6">
        <v>13.73</v>
      </c>
      <c r="M58" s="7">
        <v>6</v>
      </c>
      <c r="N58" s="7">
        <v>29</v>
      </c>
      <c r="O58" s="8">
        <v>27.799999999999997</v>
      </c>
      <c r="P58" s="8">
        <v>0.3</v>
      </c>
      <c r="Q58" s="8">
        <v>0.1</v>
      </c>
      <c r="R58" s="8">
        <v>1.7000000000000002</v>
      </c>
      <c r="S58" s="8">
        <v>0.1</v>
      </c>
      <c r="T58" s="7">
        <v>2</v>
      </c>
      <c r="U58" s="7">
        <v>61</v>
      </c>
      <c r="V58" s="7">
        <v>13</v>
      </c>
      <c r="W58" s="7">
        <v>5</v>
      </c>
      <c r="X58" s="7">
        <v>9</v>
      </c>
      <c r="Y58" s="8">
        <v>0.1</v>
      </c>
      <c r="Z58" s="8">
        <v>0.1</v>
      </c>
      <c r="AA58" s="6">
        <v>0.01</v>
      </c>
      <c r="AB58" s="6">
        <v>0.05</v>
      </c>
      <c r="AC58" s="7">
        <v>0</v>
      </c>
      <c r="AD58" s="7">
        <v>99</v>
      </c>
      <c r="AE58" s="7">
        <v>257</v>
      </c>
      <c r="AF58" s="7">
        <v>0</v>
      </c>
      <c r="AG58" s="7">
        <v>309</v>
      </c>
      <c r="AH58" s="7">
        <v>26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7">
        <v>25</v>
      </c>
      <c r="AO58" s="6">
        <v>0.01</v>
      </c>
      <c r="AP58" s="6">
        <v>0.01</v>
      </c>
      <c r="AQ58" s="8">
        <v>0.1</v>
      </c>
      <c r="AR58" s="6">
        <v>0.03</v>
      </c>
      <c r="AS58" s="8">
        <v>0</v>
      </c>
      <c r="AT58" s="7">
        <v>23</v>
      </c>
      <c r="AU58" s="6">
        <v>7.9999999999999988E-2</v>
      </c>
      <c r="AV58" s="7">
        <v>11</v>
      </c>
      <c r="AW58" s="6">
        <v>0.01</v>
      </c>
      <c r="AX58" s="6">
        <v>0</v>
      </c>
      <c r="AY58" s="6">
        <v>0.01</v>
      </c>
      <c r="AZ58" s="7">
        <v>0</v>
      </c>
      <c r="BA58" s="8">
        <v>0.1</v>
      </c>
      <c r="BB58" s="8">
        <v>0.5</v>
      </c>
      <c r="BC58" s="8">
        <v>0.6</v>
      </c>
      <c r="BD58" s="8">
        <v>0</v>
      </c>
      <c r="BE58" s="8">
        <v>0.2</v>
      </c>
      <c r="BF58" s="8">
        <v>0</v>
      </c>
      <c r="BG58" s="7">
        <v>0</v>
      </c>
      <c r="BH58" s="7">
        <v>0</v>
      </c>
      <c r="BI58" s="7">
        <v>0</v>
      </c>
      <c r="BJ58" s="7">
        <v>1</v>
      </c>
      <c r="BK58" s="8">
        <v>0.5</v>
      </c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9"/>
      <c r="CT58" s="1"/>
    </row>
    <row r="59" spans="1:107" ht="13.5" customHeight="1" x14ac:dyDescent="0.2">
      <c r="A59" s="4" t="s">
        <v>149</v>
      </c>
      <c r="B59" s="4" t="s">
        <v>87</v>
      </c>
      <c r="C59" s="10" t="s">
        <v>478</v>
      </c>
      <c r="D59" s="5" t="s">
        <v>151</v>
      </c>
      <c r="E59" s="10"/>
      <c r="F59" s="4" t="s">
        <v>688</v>
      </c>
      <c r="G59" s="4" t="s">
        <v>87</v>
      </c>
      <c r="H59" s="4" t="s">
        <v>689</v>
      </c>
      <c r="I59" s="5" t="s">
        <v>168</v>
      </c>
      <c r="J59" s="4" t="s">
        <v>841</v>
      </c>
      <c r="K59" s="6">
        <v>128.19999999999999</v>
      </c>
      <c r="L59" s="6">
        <v>40.56</v>
      </c>
      <c r="M59" s="7">
        <v>68</v>
      </c>
      <c r="N59" s="7">
        <v>133</v>
      </c>
      <c r="O59" s="8">
        <v>60.599999999999994</v>
      </c>
      <c r="P59" s="8">
        <v>3.2</v>
      </c>
      <c r="Q59" s="8">
        <v>0.8</v>
      </c>
      <c r="R59" s="8">
        <v>12.4</v>
      </c>
      <c r="S59" s="8">
        <v>1.5</v>
      </c>
      <c r="T59" s="7">
        <v>403</v>
      </c>
      <c r="U59" s="7">
        <v>193</v>
      </c>
      <c r="V59" s="7">
        <v>18</v>
      </c>
      <c r="W59" s="7">
        <v>13</v>
      </c>
      <c r="X59" s="7">
        <v>40</v>
      </c>
      <c r="Y59" s="8">
        <v>0.4</v>
      </c>
      <c r="Z59" s="8">
        <v>0.1</v>
      </c>
      <c r="AA59" s="6">
        <v>6.0000000000000005E-2</v>
      </c>
      <c r="AB59" s="6">
        <v>0.22</v>
      </c>
      <c r="AC59" s="7">
        <v>1</v>
      </c>
      <c r="AD59" s="7">
        <v>345</v>
      </c>
      <c r="AE59" s="7">
        <v>742</v>
      </c>
      <c r="AF59" s="7">
        <v>0</v>
      </c>
      <c r="AG59" s="7">
        <v>920</v>
      </c>
      <c r="AH59" s="7">
        <v>78</v>
      </c>
      <c r="AI59" s="8">
        <v>0.3</v>
      </c>
      <c r="AJ59" s="8">
        <v>0.30000000000000004</v>
      </c>
      <c r="AK59" s="8">
        <v>0</v>
      </c>
      <c r="AL59" s="8">
        <v>0.3</v>
      </c>
      <c r="AM59" s="8">
        <v>0.1</v>
      </c>
      <c r="AN59" s="7">
        <v>18</v>
      </c>
      <c r="AO59" s="6">
        <v>0.04</v>
      </c>
      <c r="AP59" s="6">
        <v>0.03</v>
      </c>
      <c r="AQ59" s="8">
        <v>0.6</v>
      </c>
      <c r="AR59" s="6">
        <v>7.0000000000000007E-2</v>
      </c>
      <c r="AS59" s="8">
        <v>0.1</v>
      </c>
      <c r="AT59" s="7">
        <v>15</v>
      </c>
      <c r="AU59" s="6">
        <v>0.21</v>
      </c>
      <c r="AV59" s="7">
        <v>4</v>
      </c>
      <c r="AW59" s="6">
        <v>0.21</v>
      </c>
      <c r="AX59" s="6">
        <v>0.25</v>
      </c>
      <c r="AY59" s="6">
        <v>0.26</v>
      </c>
      <c r="AZ59" s="7">
        <v>3</v>
      </c>
      <c r="BA59" s="8">
        <v>0.5</v>
      </c>
      <c r="BB59" s="8">
        <v>0.8</v>
      </c>
      <c r="BC59" s="8">
        <v>1.2</v>
      </c>
      <c r="BD59" s="8">
        <v>0.60000000000000009</v>
      </c>
      <c r="BE59" s="8">
        <v>0.7</v>
      </c>
      <c r="BF59" s="8">
        <v>0</v>
      </c>
      <c r="BG59" s="7">
        <v>0</v>
      </c>
      <c r="BH59" s="7">
        <v>0</v>
      </c>
      <c r="BI59" s="7">
        <v>0</v>
      </c>
      <c r="BJ59" s="7">
        <v>0</v>
      </c>
      <c r="BK59" s="8">
        <v>0</v>
      </c>
      <c r="BL59" s="4" t="s">
        <v>671</v>
      </c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 t="s">
        <v>671</v>
      </c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9"/>
      <c r="CT59" s="1"/>
    </row>
    <row r="60" spans="1:107" ht="13.5" customHeight="1" x14ac:dyDescent="0.2">
      <c r="A60" s="4" t="s">
        <v>149</v>
      </c>
      <c r="B60" s="4" t="s">
        <v>87</v>
      </c>
      <c r="C60" s="10" t="s">
        <v>478</v>
      </c>
      <c r="D60" s="5" t="s">
        <v>152</v>
      </c>
      <c r="E60" s="10"/>
      <c r="F60" s="4" t="s">
        <v>688</v>
      </c>
      <c r="G60" s="4" t="s">
        <v>87</v>
      </c>
      <c r="H60" s="4" t="s">
        <v>689</v>
      </c>
      <c r="I60" s="5" t="s">
        <v>169</v>
      </c>
      <c r="J60" s="102" t="s">
        <v>556</v>
      </c>
      <c r="K60" s="6">
        <v>90</v>
      </c>
      <c r="L60" s="6">
        <v>28.08</v>
      </c>
      <c r="M60" s="7">
        <v>315</v>
      </c>
      <c r="N60" s="7">
        <v>1324</v>
      </c>
      <c r="O60" s="8">
        <v>13.5</v>
      </c>
      <c r="P60" s="8">
        <v>5.6000000000000005</v>
      </c>
      <c r="Q60" s="8">
        <v>0.89999999999999991</v>
      </c>
      <c r="R60" s="8">
        <v>69.599999999999994</v>
      </c>
      <c r="S60" s="8">
        <v>0.4</v>
      </c>
      <c r="T60" s="7">
        <v>1</v>
      </c>
      <c r="U60" s="7">
        <v>101</v>
      </c>
      <c r="V60" s="7">
        <v>8</v>
      </c>
      <c r="W60" s="7">
        <v>24</v>
      </c>
      <c r="X60" s="7">
        <v>97</v>
      </c>
      <c r="Y60" s="8">
        <v>0.8</v>
      </c>
      <c r="Z60" s="8">
        <v>1.2</v>
      </c>
      <c r="AA60" s="6">
        <v>0.2</v>
      </c>
      <c r="AB60" s="6">
        <v>0.73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7">
        <v>0</v>
      </c>
      <c r="AO60" s="6">
        <v>0.08</v>
      </c>
      <c r="AP60" s="6">
        <v>0.02</v>
      </c>
      <c r="AQ60" s="8">
        <v>1.5</v>
      </c>
      <c r="AR60" s="6">
        <v>0.11</v>
      </c>
      <c r="AS60" s="8">
        <v>0</v>
      </c>
      <c r="AT60" s="7">
        <v>11</v>
      </c>
      <c r="AU60" s="6">
        <v>0.55000000000000004</v>
      </c>
      <c r="AV60" s="7">
        <v>0</v>
      </c>
      <c r="AW60" s="6">
        <v>0.28999999999999998</v>
      </c>
      <c r="AX60" s="6">
        <v>0.16999999999999998</v>
      </c>
      <c r="AY60" s="6">
        <v>0.33</v>
      </c>
      <c r="AZ60" s="7">
        <v>0</v>
      </c>
      <c r="BA60" s="8">
        <v>0.8</v>
      </c>
      <c r="BB60" s="8">
        <v>1</v>
      </c>
      <c r="BC60" s="8">
        <v>2.6</v>
      </c>
      <c r="BD60" s="8">
        <v>0</v>
      </c>
      <c r="BE60" s="8">
        <v>1.1000000000000001</v>
      </c>
      <c r="BF60" s="8">
        <v>0.2</v>
      </c>
      <c r="BG60" s="7">
        <v>0</v>
      </c>
      <c r="BH60" s="7">
        <v>0</v>
      </c>
      <c r="BI60" s="7">
        <v>0</v>
      </c>
      <c r="BJ60" s="7">
        <v>2</v>
      </c>
      <c r="BK60" s="8">
        <v>0.5</v>
      </c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9"/>
      <c r="CT60" s="1"/>
    </row>
    <row r="61" spans="1:107" s="64" customFormat="1" ht="13.5" customHeight="1" x14ac:dyDescent="0.2">
      <c r="A61" s="58" t="s">
        <v>149</v>
      </c>
      <c r="B61" s="58" t="s">
        <v>87</v>
      </c>
      <c r="C61" s="65" t="s">
        <v>478</v>
      </c>
      <c r="D61" s="59" t="s">
        <v>153</v>
      </c>
      <c r="E61" s="58"/>
      <c r="F61" s="58" t="s">
        <v>688</v>
      </c>
      <c r="G61" s="58" t="s">
        <v>87</v>
      </c>
      <c r="H61" s="58" t="s">
        <v>689</v>
      </c>
      <c r="I61" s="59" t="s">
        <v>170</v>
      </c>
      <c r="J61" s="58" t="s">
        <v>674</v>
      </c>
      <c r="K61" s="60">
        <v>181</v>
      </c>
      <c r="L61" s="60">
        <v>11.25</v>
      </c>
      <c r="M61" s="61">
        <v>25</v>
      </c>
      <c r="N61" s="61">
        <v>16</v>
      </c>
      <c r="O61" s="62">
        <v>24.1</v>
      </c>
      <c r="P61" s="62">
        <v>1.2</v>
      </c>
      <c r="Q61" s="62">
        <v>0.4</v>
      </c>
      <c r="R61" s="62">
        <v>4.2</v>
      </c>
      <c r="S61" s="62">
        <v>1</v>
      </c>
      <c r="T61" s="61">
        <v>289</v>
      </c>
      <c r="U61" s="61">
        <v>45</v>
      </c>
      <c r="V61" s="61">
        <v>6</v>
      </c>
      <c r="W61" s="61">
        <v>3</v>
      </c>
      <c r="X61" s="61">
        <v>4</v>
      </c>
      <c r="Y61" s="62">
        <v>0</v>
      </c>
      <c r="Z61" s="62">
        <v>0</v>
      </c>
      <c r="AA61" s="60">
        <v>0</v>
      </c>
      <c r="AB61" s="60">
        <v>0.02</v>
      </c>
      <c r="AC61" s="61">
        <v>0</v>
      </c>
      <c r="AD61" s="61">
        <v>0</v>
      </c>
      <c r="AE61" s="61">
        <v>4</v>
      </c>
      <c r="AF61" s="61">
        <v>0</v>
      </c>
      <c r="AG61" s="61">
        <v>4</v>
      </c>
      <c r="AH61" s="61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1">
        <v>29</v>
      </c>
      <c r="AO61" s="60">
        <v>0</v>
      </c>
      <c r="AP61" s="60">
        <v>0</v>
      </c>
      <c r="AQ61" s="62">
        <v>0</v>
      </c>
      <c r="AR61" s="60">
        <v>0.02</v>
      </c>
      <c r="AS61" s="62">
        <v>0</v>
      </c>
      <c r="AT61" s="61">
        <v>9</v>
      </c>
      <c r="AU61" s="60">
        <v>0.03</v>
      </c>
      <c r="AV61" s="61">
        <v>3</v>
      </c>
      <c r="AW61" s="60">
        <v>0</v>
      </c>
      <c r="AX61" s="60">
        <v>0</v>
      </c>
      <c r="AY61" s="60">
        <v>0</v>
      </c>
      <c r="AZ61" s="61">
        <v>0</v>
      </c>
      <c r="BA61" s="62">
        <v>0.1</v>
      </c>
      <c r="BB61" s="62">
        <v>0.2</v>
      </c>
      <c r="BC61" s="62">
        <v>0.30000000000000004</v>
      </c>
      <c r="BD61" s="62">
        <v>0.7</v>
      </c>
      <c r="BE61" s="62">
        <v>0.2</v>
      </c>
      <c r="BF61" s="62">
        <v>0</v>
      </c>
      <c r="BG61" s="61">
        <v>0</v>
      </c>
      <c r="BH61" s="61">
        <v>0</v>
      </c>
      <c r="BI61" s="61">
        <v>0</v>
      </c>
      <c r="BJ61" s="61">
        <v>0</v>
      </c>
      <c r="BK61" s="62">
        <v>0.1</v>
      </c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 t="s">
        <v>671</v>
      </c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63"/>
      <c r="CO61" s="67">
        <f>SUM(M57:M61)</f>
        <v>722</v>
      </c>
      <c r="CP61" s="68">
        <f>SUM(P57:P61)</f>
        <v>23.6</v>
      </c>
      <c r="CQ61" s="68">
        <f>SUM(Q57:Q61)</f>
        <v>23.7</v>
      </c>
      <c r="CR61" s="68">
        <f>SUM(R57:R61)</f>
        <v>101.89999999999999</v>
      </c>
      <c r="CS61" s="68">
        <f>SUM(BD57:BD61)</f>
        <v>3.2</v>
      </c>
      <c r="CT61" s="82">
        <v>191</v>
      </c>
      <c r="CU61" s="78">
        <f>$CP61*4/CO61*100</f>
        <v>13.074792243767314</v>
      </c>
      <c r="CV61" s="78">
        <f>CQ61*9/CO61*100</f>
        <v>29.54293628808864</v>
      </c>
      <c r="CW61" s="78">
        <f>CR61*4/CO61*100</f>
        <v>56.454293628808863</v>
      </c>
      <c r="CX61" s="79" t="str">
        <f>IF(AND(CO61&gt;=650,CO61&lt;=850),"○","×")</f>
        <v>○</v>
      </c>
      <c r="CY61" s="79" t="str">
        <f>IF((CS61&lt;3.5),"○","×")</f>
        <v>○</v>
      </c>
      <c r="CZ61" s="79" t="str">
        <f>IF(AND(CT61&gt;=140),"○","×")</f>
        <v>○</v>
      </c>
      <c r="DA61" s="79" t="str">
        <f>IF(AND(CU61&gt;=12.5,CU61&lt;=20.4),"○","×")</f>
        <v>○</v>
      </c>
      <c r="DB61" s="79" t="str">
        <f>IF(AND(CV61&gt;=20.4,CV61&lt;=30.4),"○","×")</f>
        <v>○</v>
      </c>
      <c r="DC61" s="79" t="str">
        <f>IF(AND(CW61&gt;=49.5,CW61&lt;=65.4),"○","×")</f>
        <v>○</v>
      </c>
    </row>
    <row r="62" spans="1:107" ht="13.5" customHeight="1" x14ac:dyDescent="0.2">
      <c r="A62" s="89" t="s">
        <v>154</v>
      </c>
      <c r="B62" s="89" t="s">
        <v>87</v>
      </c>
      <c r="C62" s="94" t="s">
        <v>155</v>
      </c>
      <c r="D62" s="90" t="s">
        <v>156</v>
      </c>
      <c r="E62" s="94" t="s">
        <v>155</v>
      </c>
      <c r="F62" s="94" t="s">
        <v>690</v>
      </c>
      <c r="G62" s="94" t="s">
        <v>87</v>
      </c>
      <c r="H62" s="94" t="s">
        <v>155</v>
      </c>
      <c r="I62" s="90" t="s">
        <v>173</v>
      </c>
      <c r="J62" s="94" t="s">
        <v>842</v>
      </c>
      <c r="K62" s="91">
        <v>272.3</v>
      </c>
      <c r="L62" s="91">
        <v>133.55000000000001</v>
      </c>
      <c r="M62" s="95">
        <v>300</v>
      </c>
      <c r="N62" s="95">
        <v>307</v>
      </c>
      <c r="O62" s="96">
        <v>216.7</v>
      </c>
      <c r="P62" s="96">
        <v>16.8</v>
      </c>
      <c r="Q62" s="96">
        <v>19.2</v>
      </c>
      <c r="R62" s="96">
        <v>15.7</v>
      </c>
      <c r="S62" s="96">
        <v>3.9</v>
      </c>
      <c r="T62" s="95">
        <v>825</v>
      </c>
      <c r="U62" s="95">
        <v>645</v>
      </c>
      <c r="V62" s="95">
        <v>81</v>
      </c>
      <c r="W62" s="95">
        <v>50</v>
      </c>
      <c r="X62" s="95">
        <v>199</v>
      </c>
      <c r="Y62" s="96">
        <v>1.2</v>
      </c>
      <c r="Z62" s="96">
        <v>2.4</v>
      </c>
      <c r="AA62" s="97">
        <v>0.13</v>
      </c>
      <c r="AB62" s="97">
        <v>0.42000000000000004</v>
      </c>
      <c r="AC62" s="95">
        <v>4</v>
      </c>
      <c r="AD62" s="95">
        <v>0</v>
      </c>
      <c r="AE62" s="95">
        <v>129</v>
      </c>
      <c r="AF62" s="95">
        <v>16</v>
      </c>
      <c r="AG62" s="95">
        <v>137</v>
      </c>
      <c r="AH62" s="95">
        <v>15</v>
      </c>
      <c r="AI62" s="96">
        <v>0.1</v>
      </c>
      <c r="AJ62" s="96">
        <v>1.7</v>
      </c>
      <c r="AK62" s="96">
        <v>0.1</v>
      </c>
      <c r="AL62" s="96">
        <v>3.8000000000000003</v>
      </c>
      <c r="AM62" s="96">
        <v>0.6</v>
      </c>
      <c r="AN62" s="95">
        <v>130</v>
      </c>
      <c r="AO62" s="97">
        <v>0.54</v>
      </c>
      <c r="AP62" s="97">
        <v>0.24000000000000002</v>
      </c>
      <c r="AQ62" s="96">
        <v>4</v>
      </c>
      <c r="AR62" s="97">
        <v>0.45000000000000007</v>
      </c>
      <c r="AS62" s="96">
        <v>0.3</v>
      </c>
      <c r="AT62" s="95">
        <v>135</v>
      </c>
      <c r="AU62" s="97">
        <v>1.2400000000000002</v>
      </c>
      <c r="AV62" s="95">
        <v>69</v>
      </c>
      <c r="AW62" s="97">
        <v>4.6900000000000004</v>
      </c>
      <c r="AX62" s="97">
        <v>8.2199999999999989</v>
      </c>
      <c r="AY62" s="97">
        <v>4.91</v>
      </c>
      <c r="AZ62" s="95">
        <v>46</v>
      </c>
      <c r="BA62" s="96">
        <v>0.8</v>
      </c>
      <c r="BB62" s="96">
        <v>2.8</v>
      </c>
      <c r="BC62" s="96">
        <v>3.7</v>
      </c>
      <c r="BD62" s="96">
        <v>1.9000000000000001</v>
      </c>
      <c r="BE62" s="96">
        <v>1.5999999999999999</v>
      </c>
      <c r="BF62" s="96">
        <v>4.2</v>
      </c>
      <c r="BG62" s="95">
        <v>0</v>
      </c>
      <c r="BH62" s="95">
        <v>0</v>
      </c>
      <c r="BI62" s="95">
        <v>2</v>
      </c>
      <c r="BJ62" s="95">
        <v>6</v>
      </c>
      <c r="BK62" s="96">
        <v>2.7</v>
      </c>
      <c r="BL62" s="94" t="s">
        <v>671</v>
      </c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 t="s">
        <v>671</v>
      </c>
      <c r="CC62" s="94"/>
      <c r="CD62" s="94"/>
      <c r="CE62" s="94" t="s">
        <v>671</v>
      </c>
      <c r="CF62" s="94"/>
      <c r="CG62" s="94"/>
      <c r="CH62" s="94"/>
      <c r="CI62" s="94" t="s">
        <v>671</v>
      </c>
      <c r="CJ62" s="94"/>
      <c r="CK62" s="94" t="s">
        <v>671</v>
      </c>
      <c r="CL62" s="94"/>
      <c r="CM62" s="98"/>
      <c r="CT62" s="1"/>
    </row>
    <row r="63" spans="1:107" ht="13.5" customHeight="1" x14ac:dyDescent="0.2">
      <c r="A63" s="103" t="s">
        <v>154</v>
      </c>
      <c r="B63" s="103" t="s">
        <v>87</v>
      </c>
      <c r="C63" s="103" t="s">
        <v>155</v>
      </c>
      <c r="D63" s="5" t="s">
        <v>157</v>
      </c>
      <c r="E63" s="10" t="s">
        <v>509</v>
      </c>
      <c r="F63" s="103" t="s">
        <v>690</v>
      </c>
      <c r="G63" s="103" t="s">
        <v>87</v>
      </c>
      <c r="H63" s="103" t="s">
        <v>155</v>
      </c>
      <c r="I63" s="5" t="s">
        <v>174</v>
      </c>
      <c r="J63" s="103" t="s">
        <v>579</v>
      </c>
      <c r="K63" s="6">
        <v>64.5</v>
      </c>
      <c r="L63" s="6">
        <v>37.25</v>
      </c>
      <c r="M63" s="7">
        <v>47</v>
      </c>
      <c r="N63" s="7">
        <v>12</v>
      </c>
      <c r="O63" s="8">
        <v>52.900000000000006</v>
      </c>
      <c r="P63" s="8">
        <v>3.5</v>
      </c>
      <c r="Q63" s="8">
        <v>1.9000000000000001</v>
      </c>
      <c r="R63" s="8">
        <v>5.0999999999999996</v>
      </c>
      <c r="S63" s="8">
        <v>1.3</v>
      </c>
      <c r="T63" s="7">
        <v>281</v>
      </c>
      <c r="U63" s="7">
        <v>136</v>
      </c>
      <c r="V63" s="7">
        <v>68</v>
      </c>
      <c r="W63" s="7">
        <v>35</v>
      </c>
      <c r="X63" s="7">
        <v>44</v>
      </c>
      <c r="Y63" s="8">
        <v>0.7</v>
      </c>
      <c r="Z63" s="8">
        <v>0.4</v>
      </c>
      <c r="AA63" s="6">
        <v>9.9999999999999992E-2</v>
      </c>
      <c r="AB63" s="6">
        <v>0.48</v>
      </c>
      <c r="AC63" s="7">
        <v>1</v>
      </c>
      <c r="AD63" s="7">
        <v>0</v>
      </c>
      <c r="AE63" s="7">
        <v>3000</v>
      </c>
      <c r="AF63" s="7">
        <v>0</v>
      </c>
      <c r="AG63" s="7">
        <v>3000</v>
      </c>
      <c r="AH63" s="7">
        <v>251</v>
      </c>
      <c r="AI63" s="8">
        <v>0.2</v>
      </c>
      <c r="AJ63" s="8">
        <v>1.5</v>
      </c>
      <c r="AK63" s="8">
        <v>0.1</v>
      </c>
      <c r="AL63" s="8">
        <v>0.8</v>
      </c>
      <c r="AM63" s="8">
        <v>0</v>
      </c>
      <c r="AN63" s="7">
        <v>140</v>
      </c>
      <c r="AO63" s="6">
        <v>0.04</v>
      </c>
      <c r="AP63" s="6">
        <v>0.08</v>
      </c>
      <c r="AQ63" s="8">
        <v>0.4</v>
      </c>
      <c r="AR63" s="6">
        <v>0.81</v>
      </c>
      <c r="AS63" s="8">
        <v>0.2</v>
      </c>
      <c r="AT63" s="7">
        <v>67</v>
      </c>
      <c r="AU63" s="6">
        <v>0.13</v>
      </c>
      <c r="AV63" s="7">
        <v>11</v>
      </c>
      <c r="AW63" s="6">
        <v>0.45</v>
      </c>
      <c r="AX63" s="6">
        <v>0.62</v>
      </c>
      <c r="AY63" s="6">
        <v>0.74</v>
      </c>
      <c r="AZ63" s="7">
        <v>2</v>
      </c>
      <c r="BA63" s="8">
        <v>0.3</v>
      </c>
      <c r="BB63" s="8">
        <v>1.5</v>
      </c>
      <c r="BC63" s="8">
        <v>1.9000000000000001</v>
      </c>
      <c r="BD63" s="8">
        <v>0.70000000000000007</v>
      </c>
      <c r="BE63" s="8">
        <v>1.5</v>
      </c>
      <c r="BF63" s="8">
        <v>0.4</v>
      </c>
      <c r="BG63" s="7">
        <v>0</v>
      </c>
      <c r="BH63" s="7">
        <v>0</v>
      </c>
      <c r="BI63" s="7">
        <v>0</v>
      </c>
      <c r="BJ63" s="7">
        <v>0</v>
      </c>
      <c r="BK63" s="8">
        <v>0.1</v>
      </c>
      <c r="BL63" s="103" t="s">
        <v>671</v>
      </c>
      <c r="BM63" s="103"/>
      <c r="BN63" s="103"/>
      <c r="BO63" s="103" t="s">
        <v>671</v>
      </c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 t="s">
        <v>671</v>
      </c>
      <c r="CB63" s="103" t="s">
        <v>671</v>
      </c>
      <c r="CC63" s="103" t="s">
        <v>671</v>
      </c>
      <c r="CD63" s="103"/>
      <c r="CE63" s="103"/>
      <c r="CF63" s="103"/>
      <c r="CG63" s="103"/>
      <c r="CH63" s="103"/>
      <c r="CI63" s="103"/>
      <c r="CJ63" s="103"/>
      <c r="CK63" s="103" t="s">
        <v>671</v>
      </c>
      <c r="CL63" s="103"/>
      <c r="CM63" s="9"/>
      <c r="CT63" s="1"/>
    </row>
    <row r="64" spans="1:107" ht="13.5" customHeight="1" x14ac:dyDescent="0.2">
      <c r="A64" s="4" t="s">
        <v>154</v>
      </c>
      <c r="B64" s="4" t="s">
        <v>87</v>
      </c>
      <c r="C64" s="4" t="s">
        <v>155</v>
      </c>
      <c r="D64" s="5" t="s">
        <v>157</v>
      </c>
      <c r="E64" s="10"/>
      <c r="F64" s="4" t="s">
        <v>690</v>
      </c>
      <c r="G64" s="4" t="s">
        <v>87</v>
      </c>
      <c r="H64" s="4" t="s">
        <v>155</v>
      </c>
      <c r="I64" s="5" t="s">
        <v>175</v>
      </c>
      <c r="J64" s="4" t="s">
        <v>556</v>
      </c>
      <c r="K64" s="6">
        <v>90</v>
      </c>
      <c r="L64" s="6">
        <v>28.08</v>
      </c>
      <c r="M64" s="7">
        <v>315</v>
      </c>
      <c r="N64" s="7">
        <v>1324</v>
      </c>
      <c r="O64" s="8">
        <v>13.5</v>
      </c>
      <c r="P64" s="8">
        <v>5.6000000000000005</v>
      </c>
      <c r="Q64" s="8">
        <v>0.89999999999999991</v>
      </c>
      <c r="R64" s="8">
        <v>69.599999999999994</v>
      </c>
      <c r="S64" s="8">
        <v>0.4</v>
      </c>
      <c r="T64" s="7">
        <v>1</v>
      </c>
      <c r="U64" s="7">
        <v>101</v>
      </c>
      <c r="V64" s="7">
        <v>8</v>
      </c>
      <c r="W64" s="7">
        <v>24</v>
      </c>
      <c r="X64" s="7">
        <v>97</v>
      </c>
      <c r="Y64" s="8">
        <v>0.8</v>
      </c>
      <c r="Z64" s="8">
        <v>1.2</v>
      </c>
      <c r="AA64" s="6">
        <v>0.2</v>
      </c>
      <c r="AB64" s="6">
        <v>0.73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7">
        <v>0</v>
      </c>
      <c r="AO64" s="6">
        <v>0.08</v>
      </c>
      <c r="AP64" s="6">
        <v>0.02</v>
      </c>
      <c r="AQ64" s="8">
        <v>1.5</v>
      </c>
      <c r="AR64" s="6">
        <v>0.11</v>
      </c>
      <c r="AS64" s="8">
        <v>0</v>
      </c>
      <c r="AT64" s="7">
        <v>11</v>
      </c>
      <c r="AU64" s="6">
        <v>0.55000000000000004</v>
      </c>
      <c r="AV64" s="7">
        <v>0</v>
      </c>
      <c r="AW64" s="6">
        <v>0.28999999999999998</v>
      </c>
      <c r="AX64" s="6">
        <v>0.16999999999999998</v>
      </c>
      <c r="AY64" s="6">
        <v>0.33</v>
      </c>
      <c r="AZ64" s="7">
        <v>0</v>
      </c>
      <c r="BA64" s="8">
        <v>0.8</v>
      </c>
      <c r="BB64" s="8">
        <v>1</v>
      </c>
      <c r="BC64" s="8">
        <v>2.6</v>
      </c>
      <c r="BD64" s="8">
        <v>0</v>
      </c>
      <c r="BE64" s="8">
        <v>1.1000000000000001</v>
      </c>
      <c r="BF64" s="8">
        <v>0.2</v>
      </c>
      <c r="BG64" s="7">
        <v>0</v>
      </c>
      <c r="BH64" s="7">
        <v>0</v>
      </c>
      <c r="BI64" s="7">
        <v>0</v>
      </c>
      <c r="BJ64" s="7">
        <v>2</v>
      </c>
      <c r="BK64" s="8">
        <v>0.5</v>
      </c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9"/>
      <c r="CT64" s="1"/>
    </row>
    <row r="65" spans="1:107" s="64" customFormat="1" ht="13.5" customHeight="1" x14ac:dyDescent="0.2">
      <c r="A65" s="58" t="s">
        <v>154</v>
      </c>
      <c r="B65" s="58" t="s">
        <v>87</v>
      </c>
      <c r="C65" s="58" t="s">
        <v>155</v>
      </c>
      <c r="D65" s="59" t="s">
        <v>158</v>
      </c>
      <c r="E65" s="65"/>
      <c r="F65" s="58" t="s">
        <v>690</v>
      </c>
      <c r="G65" s="58" t="s">
        <v>87</v>
      </c>
      <c r="H65" s="58" t="s">
        <v>155</v>
      </c>
      <c r="I65" s="59" t="s">
        <v>176</v>
      </c>
      <c r="J65" s="58" t="s">
        <v>691</v>
      </c>
      <c r="K65" s="60">
        <v>199</v>
      </c>
      <c r="L65" s="60">
        <v>17.75</v>
      </c>
      <c r="M65" s="61">
        <v>28</v>
      </c>
      <c r="N65" s="61">
        <v>16</v>
      </c>
      <c r="O65" s="62">
        <v>41.1</v>
      </c>
      <c r="P65" s="62">
        <v>1.5</v>
      </c>
      <c r="Q65" s="62">
        <v>0.4</v>
      </c>
      <c r="R65" s="62">
        <v>4.8000000000000007</v>
      </c>
      <c r="S65" s="62">
        <v>1.1000000000000001</v>
      </c>
      <c r="T65" s="61">
        <v>288</v>
      </c>
      <c r="U65" s="61">
        <v>79</v>
      </c>
      <c r="V65" s="61">
        <v>16</v>
      </c>
      <c r="W65" s="61">
        <v>5</v>
      </c>
      <c r="X65" s="61">
        <v>15</v>
      </c>
      <c r="Y65" s="62">
        <v>0.2</v>
      </c>
      <c r="Z65" s="62">
        <v>0.1</v>
      </c>
      <c r="AA65" s="60">
        <v>0.02</v>
      </c>
      <c r="AB65" s="60">
        <v>0.06</v>
      </c>
      <c r="AC65" s="61">
        <v>0</v>
      </c>
      <c r="AD65" s="61">
        <v>0</v>
      </c>
      <c r="AE65" s="61">
        <v>74</v>
      </c>
      <c r="AF65" s="61">
        <v>4</v>
      </c>
      <c r="AG65" s="61">
        <v>76</v>
      </c>
      <c r="AH65" s="61">
        <v>6</v>
      </c>
      <c r="AI65" s="62">
        <v>0</v>
      </c>
      <c r="AJ65" s="62">
        <v>0.2</v>
      </c>
      <c r="AK65" s="62">
        <v>0</v>
      </c>
      <c r="AL65" s="62">
        <v>0</v>
      </c>
      <c r="AM65" s="62">
        <v>0</v>
      </c>
      <c r="AN65" s="61">
        <v>50</v>
      </c>
      <c r="AO65" s="60">
        <v>0.02</v>
      </c>
      <c r="AP65" s="60">
        <v>0.02</v>
      </c>
      <c r="AQ65" s="62">
        <v>0.2</v>
      </c>
      <c r="AR65" s="60">
        <v>0.03</v>
      </c>
      <c r="AS65" s="62">
        <v>0</v>
      </c>
      <c r="AT65" s="61">
        <v>22</v>
      </c>
      <c r="AU65" s="60">
        <v>0.12</v>
      </c>
      <c r="AV65" s="61">
        <v>10</v>
      </c>
      <c r="AW65" s="60">
        <v>0</v>
      </c>
      <c r="AX65" s="60">
        <v>0</v>
      </c>
      <c r="AY65" s="60">
        <v>0.01</v>
      </c>
      <c r="AZ65" s="61">
        <v>0</v>
      </c>
      <c r="BA65" s="62">
        <v>0.2</v>
      </c>
      <c r="BB65" s="62">
        <v>0.5</v>
      </c>
      <c r="BC65" s="62">
        <v>0.60000000000000009</v>
      </c>
      <c r="BD65" s="62">
        <v>0.7</v>
      </c>
      <c r="BE65" s="62">
        <v>0.2</v>
      </c>
      <c r="BF65" s="62">
        <v>0</v>
      </c>
      <c r="BG65" s="61">
        <v>0</v>
      </c>
      <c r="BH65" s="61">
        <v>0</v>
      </c>
      <c r="BI65" s="61">
        <v>0</v>
      </c>
      <c r="BJ65" s="61">
        <v>2</v>
      </c>
      <c r="BK65" s="62">
        <v>0.4</v>
      </c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 t="s">
        <v>671</v>
      </c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63"/>
      <c r="CO65" s="67">
        <f>SUM(M62:M65)</f>
        <v>690</v>
      </c>
      <c r="CP65" s="68">
        <f>SUM(P62:P65)</f>
        <v>27.400000000000002</v>
      </c>
      <c r="CQ65" s="68">
        <f>SUM(Q62:Q65)</f>
        <v>22.399999999999995</v>
      </c>
      <c r="CR65" s="68">
        <f>SUM(R62:R65)</f>
        <v>95.199999999999989</v>
      </c>
      <c r="CS65" s="68">
        <f>SUM(BD62:BD65)</f>
        <v>3.3</v>
      </c>
      <c r="CT65" s="82">
        <v>220</v>
      </c>
      <c r="CU65" s="78">
        <f>$CP65*4/CO65*100</f>
        <v>15.884057971014496</v>
      </c>
      <c r="CV65" s="78">
        <f>CQ65*9/CO65*100</f>
        <v>29.217391304347824</v>
      </c>
      <c r="CW65" s="78">
        <f>CR65*4/CO65*100</f>
        <v>55.188405797101446</v>
      </c>
      <c r="CX65" s="79" t="str">
        <f>IF(AND(CO65&gt;=650,CO65&lt;=850),"○","×")</f>
        <v>○</v>
      </c>
      <c r="CY65" s="79" t="str">
        <f>IF((CS65&lt;3.5),"○","×")</f>
        <v>○</v>
      </c>
      <c r="CZ65" s="79" t="str">
        <f>IF(AND(CT65&gt;=140),"○","×")</f>
        <v>○</v>
      </c>
      <c r="DA65" s="79" t="str">
        <f>IF(AND(CU65&gt;=12.5,CU65&lt;=20.4),"○","×")</f>
        <v>○</v>
      </c>
      <c r="DB65" s="79" t="str">
        <f>IF(AND(CV65&gt;=20.4,CV65&lt;=30.4),"○","×")</f>
        <v>○</v>
      </c>
      <c r="DC65" s="79" t="str">
        <f>IF(AND(CW65&gt;=49.5,CW65&lt;=65.4),"○","×")</f>
        <v>○</v>
      </c>
    </row>
    <row r="66" spans="1:107" ht="13.5" customHeight="1" x14ac:dyDescent="0.2">
      <c r="A66" s="89" t="s">
        <v>159</v>
      </c>
      <c r="B66" s="89" t="s">
        <v>87</v>
      </c>
      <c r="C66" s="94" t="s">
        <v>160</v>
      </c>
      <c r="D66" s="90" t="s">
        <v>161</v>
      </c>
      <c r="E66" s="94" t="s">
        <v>160</v>
      </c>
      <c r="F66" s="94" t="s">
        <v>692</v>
      </c>
      <c r="G66" s="94" t="s">
        <v>87</v>
      </c>
      <c r="H66" s="94" t="s">
        <v>160</v>
      </c>
      <c r="I66" s="90" t="s">
        <v>177</v>
      </c>
      <c r="J66" s="94" t="s">
        <v>580</v>
      </c>
      <c r="K66" s="91">
        <v>211.5</v>
      </c>
      <c r="L66" s="91">
        <v>147.11000000000001</v>
      </c>
      <c r="M66" s="95">
        <v>190</v>
      </c>
      <c r="N66" s="95">
        <v>138</v>
      </c>
      <c r="O66" s="96">
        <v>150.80000000000001</v>
      </c>
      <c r="P66" s="96">
        <v>20.500000000000004</v>
      </c>
      <c r="Q66" s="96">
        <v>7.6</v>
      </c>
      <c r="R66" s="96">
        <v>9.8000000000000007</v>
      </c>
      <c r="S66" s="96">
        <v>2.9000000000000004</v>
      </c>
      <c r="T66" s="95">
        <v>704</v>
      </c>
      <c r="U66" s="95">
        <v>426</v>
      </c>
      <c r="V66" s="95">
        <v>21</v>
      </c>
      <c r="W66" s="95">
        <v>30</v>
      </c>
      <c r="X66" s="95">
        <v>206</v>
      </c>
      <c r="Y66" s="96">
        <v>0.89999999999999991</v>
      </c>
      <c r="Z66" s="96">
        <v>2</v>
      </c>
      <c r="AA66" s="97">
        <v>0.11</v>
      </c>
      <c r="AB66" s="97">
        <v>0.41000000000000003</v>
      </c>
      <c r="AC66" s="95">
        <v>2</v>
      </c>
      <c r="AD66" s="95">
        <v>1</v>
      </c>
      <c r="AE66" s="95">
        <v>41</v>
      </c>
      <c r="AF66" s="95">
        <v>0</v>
      </c>
      <c r="AG66" s="95">
        <v>40</v>
      </c>
      <c r="AH66" s="95">
        <v>5</v>
      </c>
      <c r="AI66" s="96">
        <v>0.1</v>
      </c>
      <c r="AJ66" s="96">
        <v>1.0000000000000002</v>
      </c>
      <c r="AK66" s="96">
        <v>0</v>
      </c>
      <c r="AL66" s="96">
        <v>1.0999999999999999</v>
      </c>
      <c r="AM66" s="96">
        <v>0</v>
      </c>
      <c r="AN66" s="95">
        <v>10</v>
      </c>
      <c r="AO66" s="97">
        <v>0.77</v>
      </c>
      <c r="AP66" s="97">
        <v>0.21</v>
      </c>
      <c r="AQ66" s="96">
        <v>5.4999999999999991</v>
      </c>
      <c r="AR66" s="97">
        <v>0.36000000000000004</v>
      </c>
      <c r="AS66" s="96">
        <v>0.30000000000000004</v>
      </c>
      <c r="AT66" s="95">
        <v>30</v>
      </c>
      <c r="AU66" s="97">
        <v>0.87000000000000011</v>
      </c>
      <c r="AV66" s="95">
        <v>12</v>
      </c>
      <c r="AW66" s="97">
        <v>1.9200000000000002</v>
      </c>
      <c r="AX66" s="97">
        <v>3.4499999999999997</v>
      </c>
      <c r="AY66" s="97">
        <v>1.2500000000000002</v>
      </c>
      <c r="AZ66" s="95">
        <v>53</v>
      </c>
      <c r="BA66" s="96">
        <v>0.6</v>
      </c>
      <c r="BB66" s="96">
        <v>1.3</v>
      </c>
      <c r="BC66" s="96">
        <v>1.9</v>
      </c>
      <c r="BD66" s="96">
        <v>1.7999999999999998</v>
      </c>
      <c r="BE66" s="96">
        <v>0.4</v>
      </c>
      <c r="BF66" s="96">
        <v>2</v>
      </c>
      <c r="BG66" s="95">
        <v>0</v>
      </c>
      <c r="BH66" s="95">
        <v>0</v>
      </c>
      <c r="BI66" s="95">
        <v>0</v>
      </c>
      <c r="BJ66" s="95">
        <v>0</v>
      </c>
      <c r="BK66" s="96">
        <v>0.4</v>
      </c>
      <c r="BL66" s="94" t="s">
        <v>671</v>
      </c>
      <c r="BM66" s="94"/>
      <c r="BN66" s="94" t="s">
        <v>671</v>
      </c>
      <c r="BO66" s="94"/>
      <c r="BP66" s="94"/>
      <c r="BQ66" s="94"/>
      <c r="BR66" s="94"/>
      <c r="BS66" s="94"/>
      <c r="BT66" s="94"/>
      <c r="BU66" s="94"/>
      <c r="BV66" s="94"/>
      <c r="BW66" s="94"/>
      <c r="BX66" s="94" t="s">
        <v>671</v>
      </c>
      <c r="BY66" s="94"/>
      <c r="BZ66" s="94"/>
      <c r="CA66" s="94"/>
      <c r="CB66" s="94" t="s">
        <v>671</v>
      </c>
      <c r="CC66" s="94" t="s">
        <v>671</v>
      </c>
      <c r="CD66" s="94"/>
      <c r="CE66" s="94" t="s">
        <v>671</v>
      </c>
      <c r="CF66" s="94"/>
      <c r="CG66" s="94"/>
      <c r="CH66" s="94"/>
      <c r="CI66" s="94" t="s">
        <v>671</v>
      </c>
      <c r="CJ66" s="94" t="s">
        <v>671</v>
      </c>
      <c r="CK66" s="94" t="s">
        <v>671</v>
      </c>
      <c r="CL66" s="94"/>
      <c r="CM66" s="98"/>
      <c r="CT66" s="1"/>
    </row>
    <row r="67" spans="1:107" ht="13.5" customHeight="1" x14ac:dyDescent="0.2">
      <c r="A67" s="103" t="s">
        <v>159</v>
      </c>
      <c r="B67" s="103" t="s">
        <v>87</v>
      </c>
      <c r="C67" s="103" t="s">
        <v>160</v>
      </c>
      <c r="D67" s="5" t="s">
        <v>162</v>
      </c>
      <c r="E67" s="10" t="s">
        <v>510</v>
      </c>
      <c r="F67" s="103" t="s">
        <v>692</v>
      </c>
      <c r="G67" s="103" t="s">
        <v>87</v>
      </c>
      <c r="H67" s="103" t="s">
        <v>160</v>
      </c>
      <c r="I67" s="5" t="s">
        <v>178</v>
      </c>
      <c r="J67" s="103" t="s">
        <v>581</v>
      </c>
      <c r="K67" s="6">
        <v>35</v>
      </c>
      <c r="L67" s="6">
        <v>18.36</v>
      </c>
      <c r="M67" s="7">
        <v>60</v>
      </c>
      <c r="N67" s="7">
        <v>2</v>
      </c>
      <c r="O67" s="8">
        <v>22.5</v>
      </c>
      <c r="P67" s="8">
        <v>3.1</v>
      </c>
      <c r="Q67" s="8">
        <v>2.7</v>
      </c>
      <c r="R67" s="8">
        <v>6.1</v>
      </c>
      <c r="S67" s="8">
        <v>0.5</v>
      </c>
      <c r="T67" s="7">
        <v>133</v>
      </c>
      <c r="U67" s="7">
        <v>101</v>
      </c>
      <c r="V67" s="7">
        <v>12</v>
      </c>
      <c r="W67" s="7">
        <v>9</v>
      </c>
      <c r="X67" s="7">
        <v>33</v>
      </c>
      <c r="Y67" s="8">
        <v>0.3</v>
      </c>
      <c r="Z67" s="8">
        <v>0.2</v>
      </c>
      <c r="AA67" s="6">
        <v>0.04</v>
      </c>
      <c r="AB67" s="6">
        <v>0.11</v>
      </c>
      <c r="AC67" s="7">
        <v>5</v>
      </c>
      <c r="AD67" s="7">
        <v>0</v>
      </c>
      <c r="AE67" s="7">
        <v>69</v>
      </c>
      <c r="AF67" s="7">
        <v>0</v>
      </c>
      <c r="AG67" s="7">
        <v>69</v>
      </c>
      <c r="AH67" s="7">
        <v>11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7">
        <v>9</v>
      </c>
      <c r="AO67" s="6">
        <v>0.03</v>
      </c>
      <c r="AP67" s="6">
        <v>0.02</v>
      </c>
      <c r="AQ67" s="8">
        <v>0.7</v>
      </c>
      <c r="AR67" s="6">
        <v>0.05</v>
      </c>
      <c r="AS67" s="8">
        <v>0</v>
      </c>
      <c r="AT67" s="7">
        <v>14</v>
      </c>
      <c r="AU67" s="6">
        <v>0.17</v>
      </c>
      <c r="AV67" s="7">
        <v>2</v>
      </c>
      <c r="AW67" s="6">
        <v>1.31</v>
      </c>
      <c r="AX67" s="6">
        <v>1.61</v>
      </c>
      <c r="AY67" s="6">
        <v>0.56000000000000005</v>
      </c>
      <c r="AZ67" s="7">
        <v>9</v>
      </c>
      <c r="BA67" s="8">
        <v>0.3</v>
      </c>
      <c r="BB67" s="8">
        <v>0.4</v>
      </c>
      <c r="BC67" s="8">
        <v>0.79999999999999993</v>
      </c>
      <c r="BD67" s="8">
        <v>0.4</v>
      </c>
      <c r="BE67" s="8">
        <v>0</v>
      </c>
      <c r="BF67" s="8">
        <v>0</v>
      </c>
      <c r="BG67" s="7">
        <v>0</v>
      </c>
      <c r="BH67" s="7">
        <v>0</v>
      </c>
      <c r="BI67" s="7">
        <v>0</v>
      </c>
      <c r="BJ67" s="7">
        <v>0</v>
      </c>
      <c r="BK67" s="8">
        <v>0.1</v>
      </c>
      <c r="BL67" s="103" t="s">
        <v>671</v>
      </c>
      <c r="BM67" s="103"/>
      <c r="BN67" s="103" t="s">
        <v>671</v>
      </c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 t="s">
        <v>671</v>
      </c>
      <c r="CC67" s="103" t="s">
        <v>671</v>
      </c>
      <c r="CD67" s="103"/>
      <c r="CE67" s="103" t="s">
        <v>671</v>
      </c>
      <c r="CF67" s="103"/>
      <c r="CG67" s="103"/>
      <c r="CH67" s="103"/>
      <c r="CI67" s="103"/>
      <c r="CJ67" s="103" t="s">
        <v>671</v>
      </c>
      <c r="CK67" s="103"/>
      <c r="CL67" s="103"/>
      <c r="CM67" s="9"/>
      <c r="CT67" s="1"/>
    </row>
    <row r="68" spans="1:107" ht="13.5" customHeight="1" x14ac:dyDescent="0.2">
      <c r="A68" s="4" t="s">
        <v>159</v>
      </c>
      <c r="B68" s="4" t="s">
        <v>87</v>
      </c>
      <c r="C68" s="4" t="s">
        <v>160</v>
      </c>
      <c r="D68" s="5" t="s">
        <v>162</v>
      </c>
      <c r="E68" s="10"/>
      <c r="F68" s="4" t="s">
        <v>692</v>
      </c>
      <c r="G68" s="4" t="s">
        <v>87</v>
      </c>
      <c r="H68" s="4" t="s">
        <v>160</v>
      </c>
      <c r="I68" s="5" t="s">
        <v>181</v>
      </c>
      <c r="J68" s="4" t="s">
        <v>582</v>
      </c>
      <c r="K68" s="6">
        <v>86.8</v>
      </c>
      <c r="L68" s="6">
        <v>38.69</v>
      </c>
      <c r="M68" s="7">
        <v>124</v>
      </c>
      <c r="N68" s="7">
        <v>316</v>
      </c>
      <c r="O68" s="8">
        <v>43.300000000000004</v>
      </c>
      <c r="P68" s="8">
        <v>2.1</v>
      </c>
      <c r="Q68" s="8">
        <v>7.4</v>
      </c>
      <c r="R68" s="8">
        <v>13.1</v>
      </c>
      <c r="S68" s="8">
        <v>0.9</v>
      </c>
      <c r="T68" s="7">
        <v>193</v>
      </c>
      <c r="U68" s="7">
        <v>192</v>
      </c>
      <c r="V68" s="7">
        <v>14</v>
      </c>
      <c r="W68" s="7">
        <v>26</v>
      </c>
      <c r="X68" s="7">
        <v>66</v>
      </c>
      <c r="Y68" s="8">
        <v>0.5</v>
      </c>
      <c r="Z68" s="8">
        <v>0.4</v>
      </c>
      <c r="AA68" s="6">
        <v>0.12</v>
      </c>
      <c r="AB68" s="6">
        <v>0.32</v>
      </c>
      <c r="AC68" s="7">
        <v>0</v>
      </c>
      <c r="AD68" s="7">
        <v>0</v>
      </c>
      <c r="AE68" s="7">
        <v>10</v>
      </c>
      <c r="AF68" s="7">
        <v>0</v>
      </c>
      <c r="AG68" s="7">
        <v>10</v>
      </c>
      <c r="AH68" s="7">
        <v>1</v>
      </c>
      <c r="AI68" s="8">
        <v>0</v>
      </c>
      <c r="AJ68" s="8">
        <v>1</v>
      </c>
      <c r="AK68" s="8">
        <v>0</v>
      </c>
      <c r="AL68" s="8">
        <v>2.8</v>
      </c>
      <c r="AM68" s="8">
        <v>0</v>
      </c>
      <c r="AN68" s="7">
        <v>11</v>
      </c>
      <c r="AO68" s="6">
        <v>0.08</v>
      </c>
      <c r="AP68" s="6">
        <v>0.01</v>
      </c>
      <c r="AQ68" s="8">
        <v>0.60000000000000009</v>
      </c>
      <c r="AR68" s="6">
        <v>9.0000000000000011E-2</v>
      </c>
      <c r="AS68" s="8">
        <v>0</v>
      </c>
      <c r="AT68" s="7">
        <v>15</v>
      </c>
      <c r="AU68" s="6">
        <v>0.18</v>
      </c>
      <c r="AV68" s="7">
        <v>2</v>
      </c>
      <c r="AW68" s="6">
        <v>0.60000000000000009</v>
      </c>
      <c r="AX68" s="6">
        <v>3.53</v>
      </c>
      <c r="AY68" s="6">
        <v>2.0499999999999998</v>
      </c>
      <c r="AZ68" s="7">
        <v>0</v>
      </c>
      <c r="BA68" s="8">
        <v>0.4</v>
      </c>
      <c r="BB68" s="8">
        <v>0.6</v>
      </c>
      <c r="BC68" s="8">
        <v>1.3</v>
      </c>
      <c r="BD68" s="8">
        <v>0.5</v>
      </c>
      <c r="BE68" s="8">
        <v>0.9</v>
      </c>
      <c r="BF68" s="8">
        <v>4.7</v>
      </c>
      <c r="BG68" s="7">
        <v>0</v>
      </c>
      <c r="BH68" s="7">
        <v>0</v>
      </c>
      <c r="BI68" s="7">
        <v>0</v>
      </c>
      <c r="BJ68" s="7">
        <v>0</v>
      </c>
      <c r="BK68" s="8">
        <v>0</v>
      </c>
      <c r="BL68" s="4" t="s">
        <v>671</v>
      </c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 t="s">
        <v>671</v>
      </c>
      <c r="CC68" s="4"/>
      <c r="CD68" s="4"/>
      <c r="CE68" s="4"/>
      <c r="CF68" s="4"/>
      <c r="CG68" s="4"/>
      <c r="CH68" s="4"/>
      <c r="CI68" s="4"/>
      <c r="CJ68" s="4"/>
      <c r="CK68" s="4" t="s">
        <v>671</v>
      </c>
      <c r="CL68" s="4"/>
      <c r="CM68" s="9"/>
      <c r="CT68" s="1"/>
    </row>
    <row r="69" spans="1:107" ht="13.5" customHeight="1" x14ac:dyDescent="0.2">
      <c r="A69" s="4" t="s">
        <v>159</v>
      </c>
      <c r="B69" s="4" t="s">
        <v>87</v>
      </c>
      <c r="C69" s="4" t="s">
        <v>160</v>
      </c>
      <c r="D69" s="5" t="s">
        <v>163</v>
      </c>
      <c r="E69" s="10"/>
      <c r="F69" s="4" t="s">
        <v>692</v>
      </c>
      <c r="G69" s="4" t="s">
        <v>87</v>
      </c>
      <c r="H69" s="4" t="s">
        <v>160</v>
      </c>
      <c r="I69" s="5" t="s">
        <v>182</v>
      </c>
      <c r="J69" s="4" t="s">
        <v>556</v>
      </c>
      <c r="K69" s="6">
        <v>90</v>
      </c>
      <c r="L69" s="6">
        <v>28.08</v>
      </c>
      <c r="M69" s="7">
        <v>315</v>
      </c>
      <c r="N69" s="7">
        <v>1324</v>
      </c>
      <c r="O69" s="8">
        <v>13.5</v>
      </c>
      <c r="P69" s="8">
        <v>5.6000000000000005</v>
      </c>
      <c r="Q69" s="8">
        <v>0.89999999999999991</v>
      </c>
      <c r="R69" s="8">
        <v>69.599999999999994</v>
      </c>
      <c r="S69" s="8">
        <v>0.4</v>
      </c>
      <c r="T69" s="7">
        <v>1</v>
      </c>
      <c r="U69" s="7">
        <v>101</v>
      </c>
      <c r="V69" s="7">
        <v>8</v>
      </c>
      <c r="W69" s="7">
        <v>24</v>
      </c>
      <c r="X69" s="7">
        <v>97</v>
      </c>
      <c r="Y69" s="8">
        <v>0.8</v>
      </c>
      <c r="Z69" s="8">
        <v>1.2</v>
      </c>
      <c r="AA69" s="6">
        <v>0.2</v>
      </c>
      <c r="AB69" s="6">
        <v>0.73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7">
        <v>0</v>
      </c>
      <c r="AO69" s="6">
        <v>0.08</v>
      </c>
      <c r="AP69" s="6">
        <v>0.02</v>
      </c>
      <c r="AQ69" s="8">
        <v>1.5</v>
      </c>
      <c r="AR69" s="6">
        <v>0.11</v>
      </c>
      <c r="AS69" s="8">
        <v>0</v>
      </c>
      <c r="AT69" s="7">
        <v>11</v>
      </c>
      <c r="AU69" s="6">
        <v>0.55000000000000004</v>
      </c>
      <c r="AV69" s="7">
        <v>0</v>
      </c>
      <c r="AW69" s="6">
        <v>0.28999999999999998</v>
      </c>
      <c r="AX69" s="6">
        <v>0.16999999999999998</v>
      </c>
      <c r="AY69" s="6">
        <v>0.33</v>
      </c>
      <c r="AZ69" s="7">
        <v>0</v>
      </c>
      <c r="BA69" s="8">
        <v>0.8</v>
      </c>
      <c r="BB69" s="8">
        <v>1</v>
      </c>
      <c r="BC69" s="8">
        <v>2.6</v>
      </c>
      <c r="BD69" s="8">
        <v>0</v>
      </c>
      <c r="BE69" s="8">
        <v>1.1000000000000001</v>
      </c>
      <c r="BF69" s="8">
        <v>0.2</v>
      </c>
      <c r="BG69" s="7">
        <v>0</v>
      </c>
      <c r="BH69" s="7">
        <v>0</v>
      </c>
      <c r="BI69" s="7">
        <v>0</v>
      </c>
      <c r="BJ69" s="7">
        <v>2</v>
      </c>
      <c r="BK69" s="8">
        <v>0.5</v>
      </c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9"/>
      <c r="CT69" s="1"/>
    </row>
    <row r="70" spans="1:107" s="64" customFormat="1" ht="13.5" customHeight="1" x14ac:dyDescent="0.2">
      <c r="A70" s="58" t="s">
        <v>159</v>
      </c>
      <c r="B70" s="58" t="s">
        <v>87</v>
      </c>
      <c r="C70" s="58" t="s">
        <v>160</v>
      </c>
      <c r="D70" s="59" t="s">
        <v>164</v>
      </c>
      <c r="E70" s="58"/>
      <c r="F70" s="58" t="s">
        <v>692</v>
      </c>
      <c r="G70" s="58" t="s">
        <v>87</v>
      </c>
      <c r="H70" s="58" t="s">
        <v>160</v>
      </c>
      <c r="I70" s="59" t="s">
        <v>183</v>
      </c>
      <c r="J70" s="58" t="s">
        <v>674</v>
      </c>
      <c r="K70" s="60">
        <v>181</v>
      </c>
      <c r="L70" s="60">
        <v>11.25</v>
      </c>
      <c r="M70" s="61">
        <v>25</v>
      </c>
      <c r="N70" s="61">
        <v>16</v>
      </c>
      <c r="O70" s="62">
        <v>24.1</v>
      </c>
      <c r="P70" s="62">
        <v>1.2</v>
      </c>
      <c r="Q70" s="62">
        <v>0.4</v>
      </c>
      <c r="R70" s="62">
        <v>4.2</v>
      </c>
      <c r="S70" s="62">
        <v>1</v>
      </c>
      <c r="T70" s="61">
        <v>289</v>
      </c>
      <c r="U70" s="61">
        <v>45</v>
      </c>
      <c r="V70" s="61">
        <v>6</v>
      </c>
      <c r="W70" s="61">
        <v>3</v>
      </c>
      <c r="X70" s="61">
        <v>4</v>
      </c>
      <c r="Y70" s="62">
        <v>0</v>
      </c>
      <c r="Z70" s="62">
        <v>0</v>
      </c>
      <c r="AA70" s="60">
        <v>0</v>
      </c>
      <c r="AB70" s="60">
        <v>0.02</v>
      </c>
      <c r="AC70" s="61">
        <v>0</v>
      </c>
      <c r="AD70" s="61">
        <v>0</v>
      </c>
      <c r="AE70" s="61">
        <v>4</v>
      </c>
      <c r="AF70" s="61">
        <v>0</v>
      </c>
      <c r="AG70" s="61">
        <v>4</v>
      </c>
      <c r="AH70" s="61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1">
        <v>29</v>
      </c>
      <c r="AO70" s="60">
        <v>0</v>
      </c>
      <c r="AP70" s="60">
        <v>0</v>
      </c>
      <c r="AQ70" s="62">
        <v>0</v>
      </c>
      <c r="AR70" s="60">
        <v>0.02</v>
      </c>
      <c r="AS70" s="62">
        <v>0</v>
      </c>
      <c r="AT70" s="61">
        <v>9</v>
      </c>
      <c r="AU70" s="60">
        <v>0.03</v>
      </c>
      <c r="AV70" s="61">
        <v>3</v>
      </c>
      <c r="AW70" s="60">
        <v>0</v>
      </c>
      <c r="AX70" s="60">
        <v>0</v>
      </c>
      <c r="AY70" s="60">
        <v>0</v>
      </c>
      <c r="AZ70" s="61">
        <v>0</v>
      </c>
      <c r="BA70" s="62">
        <v>0.1</v>
      </c>
      <c r="BB70" s="62">
        <v>0.2</v>
      </c>
      <c r="BC70" s="62">
        <v>0.30000000000000004</v>
      </c>
      <c r="BD70" s="62">
        <v>0.7</v>
      </c>
      <c r="BE70" s="62">
        <v>0.2</v>
      </c>
      <c r="BF70" s="62">
        <v>0</v>
      </c>
      <c r="BG70" s="61">
        <v>0</v>
      </c>
      <c r="BH70" s="61">
        <v>0</v>
      </c>
      <c r="BI70" s="61">
        <v>0</v>
      </c>
      <c r="BJ70" s="61">
        <v>0</v>
      </c>
      <c r="BK70" s="62">
        <v>0.1</v>
      </c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 t="s">
        <v>671</v>
      </c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63"/>
      <c r="CO70" s="67">
        <f>SUM(M66:M70)</f>
        <v>714</v>
      </c>
      <c r="CP70" s="68">
        <f>SUM(P66:P70)</f>
        <v>32.500000000000007</v>
      </c>
      <c r="CQ70" s="68">
        <f>SUM(Q66:Q70)</f>
        <v>19</v>
      </c>
      <c r="CR70" s="68">
        <f>SUM(R66:R70)</f>
        <v>102.8</v>
      </c>
      <c r="CS70" s="68">
        <f>SUM(BD66:BD70)</f>
        <v>3.3999999999999995</v>
      </c>
      <c r="CT70" s="82">
        <v>141.5</v>
      </c>
      <c r="CU70" s="78">
        <f>$CP70*4/CO70*100</f>
        <v>18.207282913165272</v>
      </c>
      <c r="CV70" s="78">
        <f>CQ70*9/CO70*100</f>
        <v>23.949579831932773</v>
      </c>
      <c r="CW70" s="78">
        <f>CR70*4/CO70*100</f>
        <v>57.591036414565821</v>
      </c>
      <c r="CX70" s="79" t="str">
        <f>IF(AND(CO70&gt;=650,CO70&lt;=850),"○","×")</f>
        <v>○</v>
      </c>
      <c r="CY70" s="79" t="str">
        <f>IF((CS70&lt;3.5),"○","×")</f>
        <v>○</v>
      </c>
      <c r="CZ70" s="79" t="str">
        <f>IF(AND(CT70&gt;=140),"○","×")</f>
        <v>○</v>
      </c>
      <c r="DA70" s="79" t="str">
        <f>IF(AND(CU70&gt;=12.5,CU70&lt;=20.4),"○","×")</f>
        <v>○</v>
      </c>
      <c r="DB70" s="79" t="str">
        <f>IF(AND(CV70&gt;=20.4,CV70&lt;=30.4),"○","×")</f>
        <v>○</v>
      </c>
      <c r="DC70" s="79" t="str">
        <f>IF(AND(CW70&gt;=49.5,CW70&lt;=65.4),"○","×")</f>
        <v>○</v>
      </c>
    </row>
    <row r="71" spans="1:107" ht="13.5" customHeight="1" x14ac:dyDescent="0.2">
      <c r="A71" s="89" t="s">
        <v>165</v>
      </c>
      <c r="B71" s="89" t="s">
        <v>87</v>
      </c>
      <c r="C71" s="92" t="s">
        <v>479</v>
      </c>
      <c r="D71" s="90" t="s">
        <v>166</v>
      </c>
      <c r="E71" s="92" t="s">
        <v>479</v>
      </c>
      <c r="F71" s="94" t="s">
        <v>693</v>
      </c>
      <c r="G71" s="94" t="s">
        <v>87</v>
      </c>
      <c r="H71" s="94" t="s">
        <v>583</v>
      </c>
      <c r="I71" s="90" t="s">
        <v>184</v>
      </c>
      <c r="J71" s="94" t="s">
        <v>843</v>
      </c>
      <c r="K71" s="91">
        <v>172</v>
      </c>
      <c r="L71" s="91">
        <v>96.88</v>
      </c>
      <c r="M71" s="95">
        <v>218</v>
      </c>
      <c r="N71" s="95">
        <v>180</v>
      </c>
      <c r="O71" s="96">
        <v>131.29999999999998</v>
      </c>
      <c r="P71" s="96">
        <v>14.399999999999999</v>
      </c>
      <c r="Q71" s="96">
        <v>12.399999999999999</v>
      </c>
      <c r="R71" s="96">
        <v>11.4</v>
      </c>
      <c r="S71" s="96">
        <v>2.9</v>
      </c>
      <c r="T71" s="95">
        <v>762</v>
      </c>
      <c r="U71" s="95">
        <v>354</v>
      </c>
      <c r="V71" s="95">
        <v>15</v>
      </c>
      <c r="W71" s="95">
        <v>22</v>
      </c>
      <c r="X71" s="95">
        <v>149</v>
      </c>
      <c r="Y71" s="96">
        <v>0.70000000000000007</v>
      </c>
      <c r="Z71" s="96">
        <v>2</v>
      </c>
      <c r="AA71" s="97">
        <v>9.9999999999999992E-2</v>
      </c>
      <c r="AB71" s="97">
        <v>0.13</v>
      </c>
      <c r="AC71" s="95">
        <v>4</v>
      </c>
      <c r="AD71" s="95">
        <v>14</v>
      </c>
      <c r="AE71" s="95">
        <v>33</v>
      </c>
      <c r="AF71" s="95">
        <v>5</v>
      </c>
      <c r="AG71" s="95">
        <v>41</v>
      </c>
      <c r="AH71" s="95">
        <v>7</v>
      </c>
      <c r="AI71" s="96">
        <v>0.1</v>
      </c>
      <c r="AJ71" s="96">
        <v>1</v>
      </c>
      <c r="AK71" s="96">
        <v>0</v>
      </c>
      <c r="AL71" s="96">
        <v>0.6</v>
      </c>
      <c r="AM71" s="96">
        <v>0</v>
      </c>
      <c r="AN71" s="95">
        <v>4</v>
      </c>
      <c r="AO71" s="97">
        <v>0.49000000000000005</v>
      </c>
      <c r="AP71" s="97">
        <v>0.18000000000000002</v>
      </c>
      <c r="AQ71" s="96">
        <v>3.7</v>
      </c>
      <c r="AR71" s="97">
        <v>0.35</v>
      </c>
      <c r="AS71" s="96">
        <v>0.3</v>
      </c>
      <c r="AT71" s="95">
        <v>21</v>
      </c>
      <c r="AU71" s="97">
        <v>0.96000000000000008</v>
      </c>
      <c r="AV71" s="95">
        <v>35</v>
      </c>
      <c r="AW71" s="97">
        <v>3.83</v>
      </c>
      <c r="AX71" s="97">
        <v>5.75</v>
      </c>
      <c r="AY71" s="97">
        <v>1.7</v>
      </c>
      <c r="AZ71" s="95">
        <v>47</v>
      </c>
      <c r="BA71" s="96">
        <v>0.30000000000000004</v>
      </c>
      <c r="BB71" s="96">
        <v>0.8</v>
      </c>
      <c r="BC71" s="96">
        <v>1.3</v>
      </c>
      <c r="BD71" s="96">
        <v>1.6</v>
      </c>
      <c r="BE71" s="96">
        <v>0.5</v>
      </c>
      <c r="BF71" s="96">
        <v>2</v>
      </c>
      <c r="BG71" s="95">
        <v>1</v>
      </c>
      <c r="BH71" s="95">
        <v>1</v>
      </c>
      <c r="BI71" s="95">
        <v>0</v>
      </c>
      <c r="BJ71" s="95">
        <v>1</v>
      </c>
      <c r="BK71" s="96">
        <v>0.4</v>
      </c>
      <c r="BL71" s="94" t="s">
        <v>671</v>
      </c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 t="s">
        <v>671</v>
      </c>
      <c r="CC71" s="94"/>
      <c r="CD71" s="94"/>
      <c r="CE71" s="94" t="s">
        <v>671</v>
      </c>
      <c r="CF71" s="94"/>
      <c r="CG71" s="94"/>
      <c r="CH71" s="94"/>
      <c r="CI71" s="94" t="s">
        <v>671</v>
      </c>
      <c r="CJ71" s="94"/>
      <c r="CK71" s="94" t="s">
        <v>671</v>
      </c>
      <c r="CL71" s="94"/>
      <c r="CM71" s="98"/>
      <c r="CT71" s="1"/>
    </row>
    <row r="72" spans="1:107" ht="13.5" customHeight="1" x14ac:dyDescent="0.2">
      <c r="A72" s="4" t="s">
        <v>165</v>
      </c>
      <c r="B72" s="4" t="s">
        <v>87</v>
      </c>
      <c r="C72" s="10" t="s">
        <v>479</v>
      </c>
      <c r="D72" s="5" t="s">
        <v>167</v>
      </c>
      <c r="E72" s="10" t="s">
        <v>656</v>
      </c>
      <c r="F72" s="4" t="s">
        <v>693</v>
      </c>
      <c r="G72" s="4" t="s">
        <v>87</v>
      </c>
      <c r="H72" s="4" t="s">
        <v>583</v>
      </c>
      <c r="I72" s="5" t="s">
        <v>185</v>
      </c>
      <c r="J72" s="4" t="s">
        <v>584</v>
      </c>
      <c r="K72" s="6">
        <v>45</v>
      </c>
      <c r="L72" s="6">
        <v>12.15</v>
      </c>
      <c r="M72" s="7">
        <v>11</v>
      </c>
      <c r="N72" s="7">
        <v>46</v>
      </c>
      <c r="O72" s="8">
        <v>41.7</v>
      </c>
      <c r="P72" s="8">
        <v>1.3</v>
      </c>
      <c r="Q72" s="8">
        <v>0.5</v>
      </c>
      <c r="R72" s="8">
        <v>1.2</v>
      </c>
      <c r="S72" s="8">
        <v>0.4</v>
      </c>
      <c r="T72" s="7">
        <v>3</v>
      </c>
      <c r="U72" s="7">
        <v>69</v>
      </c>
      <c r="V72" s="7">
        <v>30</v>
      </c>
      <c r="W72" s="7">
        <v>9</v>
      </c>
      <c r="X72" s="7">
        <v>22</v>
      </c>
      <c r="Y72" s="8">
        <v>0.5</v>
      </c>
      <c r="Z72" s="8">
        <v>0.1</v>
      </c>
      <c r="AA72" s="6">
        <v>0.05</v>
      </c>
      <c r="AB72" s="6">
        <v>0.12</v>
      </c>
      <c r="AC72" s="7">
        <v>0</v>
      </c>
      <c r="AD72" s="7">
        <v>0</v>
      </c>
      <c r="AE72" s="7">
        <v>465</v>
      </c>
      <c r="AF72" s="7">
        <v>4</v>
      </c>
      <c r="AG72" s="7">
        <v>465</v>
      </c>
      <c r="AH72" s="7">
        <v>39</v>
      </c>
      <c r="AI72" s="8">
        <v>0</v>
      </c>
      <c r="AJ72" s="8">
        <v>0.4</v>
      </c>
      <c r="AK72" s="8">
        <v>0</v>
      </c>
      <c r="AL72" s="8">
        <v>0.5</v>
      </c>
      <c r="AM72" s="8">
        <v>0.2</v>
      </c>
      <c r="AN72" s="7">
        <v>65</v>
      </c>
      <c r="AO72" s="6">
        <v>0.04</v>
      </c>
      <c r="AP72" s="6">
        <v>0.03</v>
      </c>
      <c r="AQ72" s="8">
        <v>0.1</v>
      </c>
      <c r="AR72" s="6">
        <v>0.03</v>
      </c>
      <c r="AS72" s="8">
        <v>0</v>
      </c>
      <c r="AT72" s="7">
        <v>39</v>
      </c>
      <c r="AU72" s="6">
        <v>0.14000000000000001</v>
      </c>
      <c r="AV72" s="7">
        <v>5</v>
      </c>
      <c r="AW72" s="6">
        <v>0.06</v>
      </c>
      <c r="AX72" s="6">
        <v>0.06</v>
      </c>
      <c r="AY72" s="6">
        <v>0.24000000000000002</v>
      </c>
      <c r="AZ72" s="7">
        <v>0</v>
      </c>
      <c r="BA72" s="8">
        <v>0.2</v>
      </c>
      <c r="BB72" s="8">
        <v>0.89999999999999991</v>
      </c>
      <c r="BC72" s="8">
        <v>1.1000000000000001</v>
      </c>
      <c r="BD72" s="8">
        <v>0</v>
      </c>
      <c r="BE72" s="8">
        <v>1.1000000000000001</v>
      </c>
      <c r="BF72" s="8">
        <v>0.4</v>
      </c>
      <c r="BG72" s="7">
        <v>0</v>
      </c>
      <c r="BH72" s="7">
        <v>0</v>
      </c>
      <c r="BI72" s="7">
        <v>0</v>
      </c>
      <c r="BJ72" s="7">
        <v>0</v>
      </c>
      <c r="BK72" s="8">
        <v>0</v>
      </c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9"/>
      <c r="CT72" s="1"/>
    </row>
    <row r="73" spans="1:107" ht="13.5" customHeight="1" x14ac:dyDescent="0.2">
      <c r="A73" s="103" t="s">
        <v>165</v>
      </c>
      <c r="B73" s="103" t="s">
        <v>87</v>
      </c>
      <c r="C73" s="10" t="s">
        <v>479</v>
      </c>
      <c r="D73" s="5" t="s">
        <v>168</v>
      </c>
      <c r="E73" s="10"/>
      <c r="F73" s="103" t="s">
        <v>693</v>
      </c>
      <c r="G73" s="103" t="s">
        <v>87</v>
      </c>
      <c r="H73" s="103" t="s">
        <v>583</v>
      </c>
      <c r="I73" s="5" t="s">
        <v>187</v>
      </c>
      <c r="J73" s="103" t="s">
        <v>585</v>
      </c>
      <c r="K73" s="6">
        <v>5</v>
      </c>
      <c r="L73" s="6">
        <v>3.94</v>
      </c>
      <c r="M73" s="7">
        <v>1</v>
      </c>
      <c r="N73" s="7">
        <v>3</v>
      </c>
      <c r="O73" s="8">
        <v>4.7</v>
      </c>
      <c r="P73" s="8">
        <v>0.1</v>
      </c>
      <c r="Q73" s="8">
        <v>0</v>
      </c>
      <c r="R73" s="8">
        <v>0.2</v>
      </c>
      <c r="S73" s="8">
        <v>0.1</v>
      </c>
      <c r="T73" s="7">
        <v>0</v>
      </c>
      <c r="U73" s="7">
        <v>25</v>
      </c>
      <c r="V73" s="7">
        <v>3</v>
      </c>
      <c r="W73" s="7">
        <v>1</v>
      </c>
      <c r="X73" s="7">
        <v>2</v>
      </c>
      <c r="Y73" s="8">
        <v>0.1</v>
      </c>
      <c r="Z73" s="8">
        <v>0</v>
      </c>
      <c r="AA73" s="6">
        <v>0</v>
      </c>
      <c r="AB73" s="6">
        <v>0.02</v>
      </c>
      <c r="AC73" s="7">
        <v>0</v>
      </c>
      <c r="AD73" s="7">
        <v>0</v>
      </c>
      <c r="AE73" s="7">
        <v>115</v>
      </c>
      <c r="AF73" s="7">
        <v>1</v>
      </c>
      <c r="AG73" s="7">
        <v>115</v>
      </c>
      <c r="AH73" s="7">
        <v>10</v>
      </c>
      <c r="AI73" s="8">
        <v>0</v>
      </c>
      <c r="AJ73" s="8">
        <v>0.1</v>
      </c>
      <c r="AK73" s="8">
        <v>0</v>
      </c>
      <c r="AL73" s="8">
        <v>0</v>
      </c>
      <c r="AM73" s="8">
        <v>0</v>
      </c>
      <c r="AN73" s="7">
        <v>8</v>
      </c>
      <c r="AO73" s="6">
        <v>0.01</v>
      </c>
      <c r="AP73" s="6">
        <v>0.01</v>
      </c>
      <c r="AQ73" s="8">
        <v>0</v>
      </c>
      <c r="AR73" s="6">
        <v>0.01</v>
      </c>
      <c r="AS73" s="8">
        <v>0</v>
      </c>
      <c r="AT73" s="7">
        <v>6</v>
      </c>
      <c r="AU73" s="6">
        <v>0.01</v>
      </c>
      <c r="AV73" s="7">
        <v>1</v>
      </c>
      <c r="AW73" s="6">
        <v>0</v>
      </c>
      <c r="AX73" s="6">
        <v>0</v>
      </c>
      <c r="AY73" s="6">
        <v>0</v>
      </c>
      <c r="AZ73" s="7">
        <v>0</v>
      </c>
      <c r="BA73" s="8">
        <v>0</v>
      </c>
      <c r="BB73" s="8">
        <v>0.1</v>
      </c>
      <c r="BC73" s="8">
        <v>0.1</v>
      </c>
      <c r="BD73" s="8">
        <v>0</v>
      </c>
      <c r="BE73" s="8">
        <v>0.1</v>
      </c>
      <c r="BF73" s="8">
        <v>0</v>
      </c>
      <c r="BG73" s="7">
        <v>0</v>
      </c>
      <c r="BH73" s="7">
        <v>0</v>
      </c>
      <c r="BI73" s="7">
        <v>0</v>
      </c>
      <c r="BJ73" s="7">
        <v>0</v>
      </c>
      <c r="BK73" s="8">
        <v>0.1</v>
      </c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9"/>
      <c r="CT73" s="1"/>
    </row>
    <row r="74" spans="1:107" ht="13.5" customHeight="1" x14ac:dyDescent="0.2">
      <c r="A74" s="4" t="s">
        <v>165</v>
      </c>
      <c r="B74" s="4" t="s">
        <v>87</v>
      </c>
      <c r="C74" s="10" t="s">
        <v>479</v>
      </c>
      <c r="D74" s="5" t="s">
        <v>168</v>
      </c>
      <c r="E74" s="10"/>
      <c r="F74" s="4" t="s">
        <v>693</v>
      </c>
      <c r="G74" s="4" t="s">
        <v>87</v>
      </c>
      <c r="H74" s="4" t="s">
        <v>583</v>
      </c>
      <c r="I74" s="5" t="s">
        <v>188</v>
      </c>
      <c r="J74" s="4" t="s">
        <v>665</v>
      </c>
      <c r="K74" s="6">
        <v>127</v>
      </c>
      <c r="L74" s="6">
        <v>40.54</v>
      </c>
      <c r="M74" s="7">
        <v>113</v>
      </c>
      <c r="N74" s="7">
        <v>50</v>
      </c>
      <c r="O74" s="8">
        <v>106.50000000000001</v>
      </c>
      <c r="P74" s="8">
        <v>5.7000000000000011</v>
      </c>
      <c r="Q74" s="8">
        <v>7.6999999999999993</v>
      </c>
      <c r="R74" s="8">
        <v>5.0999999999999996</v>
      </c>
      <c r="S74" s="8">
        <v>1.9</v>
      </c>
      <c r="T74" s="7">
        <v>424</v>
      </c>
      <c r="U74" s="7">
        <v>256</v>
      </c>
      <c r="V74" s="7">
        <v>87</v>
      </c>
      <c r="W74" s="7">
        <v>56</v>
      </c>
      <c r="X74" s="7">
        <v>105</v>
      </c>
      <c r="Y74" s="8">
        <v>1.4000000000000001</v>
      </c>
      <c r="Z74" s="8">
        <v>0.6</v>
      </c>
      <c r="AA74" s="6">
        <v>0.19</v>
      </c>
      <c r="AB74" s="6">
        <v>0.43</v>
      </c>
      <c r="AC74" s="7">
        <v>0</v>
      </c>
      <c r="AD74" s="7">
        <v>0</v>
      </c>
      <c r="AE74" s="7">
        <v>0</v>
      </c>
      <c r="AF74" s="7">
        <v>0</v>
      </c>
      <c r="AG74" s="7">
        <v>1</v>
      </c>
      <c r="AH74" s="7">
        <v>0</v>
      </c>
      <c r="AI74" s="8">
        <v>0</v>
      </c>
      <c r="AJ74" s="8">
        <v>0.8</v>
      </c>
      <c r="AK74" s="8">
        <v>0</v>
      </c>
      <c r="AL74" s="8">
        <v>2.1</v>
      </c>
      <c r="AM74" s="8">
        <v>0.1</v>
      </c>
      <c r="AN74" s="7">
        <v>21</v>
      </c>
      <c r="AO74" s="6">
        <v>0.12</v>
      </c>
      <c r="AP74" s="6">
        <v>0.05</v>
      </c>
      <c r="AQ74" s="8">
        <v>0.30000000000000004</v>
      </c>
      <c r="AR74" s="6">
        <v>7.9999999999999988E-2</v>
      </c>
      <c r="AS74" s="8">
        <v>0</v>
      </c>
      <c r="AT74" s="7">
        <v>17</v>
      </c>
      <c r="AU74" s="6">
        <v>0.16000000000000003</v>
      </c>
      <c r="AV74" s="7">
        <v>0</v>
      </c>
      <c r="AW74" s="6">
        <v>0.99</v>
      </c>
      <c r="AX74" s="6">
        <v>2.9099999999999997</v>
      </c>
      <c r="AY74" s="6">
        <v>3.0200000000000005</v>
      </c>
      <c r="AZ74" s="7">
        <v>0</v>
      </c>
      <c r="BA74" s="8">
        <v>0.30000000000000004</v>
      </c>
      <c r="BB74" s="8">
        <v>0.89999999999999991</v>
      </c>
      <c r="BC74" s="8">
        <v>1.2</v>
      </c>
      <c r="BD74" s="8">
        <v>1.1000000000000001</v>
      </c>
      <c r="BE74" s="8">
        <v>0.4</v>
      </c>
      <c r="BF74" s="8">
        <v>1</v>
      </c>
      <c r="BG74" s="7">
        <v>0</v>
      </c>
      <c r="BH74" s="7">
        <v>1</v>
      </c>
      <c r="BI74" s="7">
        <v>0</v>
      </c>
      <c r="BJ74" s="7">
        <v>2</v>
      </c>
      <c r="BK74" s="8">
        <v>0.3</v>
      </c>
      <c r="BL74" s="4" t="s">
        <v>671</v>
      </c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 t="s">
        <v>671</v>
      </c>
      <c r="CC74" s="4"/>
      <c r="CD74" s="4"/>
      <c r="CE74" s="4" t="s">
        <v>671</v>
      </c>
      <c r="CF74" s="4"/>
      <c r="CG74" s="4"/>
      <c r="CH74" s="4"/>
      <c r="CI74" s="4"/>
      <c r="CJ74" s="4"/>
      <c r="CK74" s="4" t="s">
        <v>671</v>
      </c>
      <c r="CL74" s="4"/>
      <c r="CM74" s="9"/>
      <c r="CT74" s="1"/>
    </row>
    <row r="75" spans="1:107" ht="13.5" customHeight="1" x14ac:dyDescent="0.2">
      <c r="A75" s="4" t="s">
        <v>165</v>
      </c>
      <c r="B75" s="4" t="s">
        <v>87</v>
      </c>
      <c r="C75" s="10" t="s">
        <v>479</v>
      </c>
      <c r="D75" s="5" t="s">
        <v>169</v>
      </c>
      <c r="E75" s="4"/>
      <c r="F75" s="4" t="s">
        <v>693</v>
      </c>
      <c r="G75" s="4" t="s">
        <v>87</v>
      </c>
      <c r="H75" s="4" t="s">
        <v>583</v>
      </c>
      <c r="I75" s="5" t="s">
        <v>189</v>
      </c>
      <c r="J75" s="102" t="s">
        <v>556</v>
      </c>
      <c r="K75" s="6">
        <v>90</v>
      </c>
      <c r="L75" s="6">
        <v>28.08</v>
      </c>
      <c r="M75" s="7">
        <v>315</v>
      </c>
      <c r="N75" s="7">
        <v>1324</v>
      </c>
      <c r="O75" s="8">
        <v>13.5</v>
      </c>
      <c r="P75" s="8">
        <v>5.6000000000000005</v>
      </c>
      <c r="Q75" s="8">
        <v>0.89999999999999991</v>
      </c>
      <c r="R75" s="8">
        <v>69.599999999999994</v>
      </c>
      <c r="S75" s="8">
        <v>0.4</v>
      </c>
      <c r="T75" s="7">
        <v>1</v>
      </c>
      <c r="U75" s="7">
        <v>101</v>
      </c>
      <c r="V75" s="7">
        <v>8</v>
      </c>
      <c r="W75" s="7">
        <v>24</v>
      </c>
      <c r="X75" s="7">
        <v>97</v>
      </c>
      <c r="Y75" s="8">
        <v>0.8</v>
      </c>
      <c r="Z75" s="8">
        <v>1.2</v>
      </c>
      <c r="AA75" s="6">
        <v>0.2</v>
      </c>
      <c r="AB75" s="6">
        <v>0.73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7">
        <v>0</v>
      </c>
      <c r="AO75" s="6">
        <v>0.08</v>
      </c>
      <c r="AP75" s="6">
        <v>0.02</v>
      </c>
      <c r="AQ75" s="8">
        <v>1.5</v>
      </c>
      <c r="AR75" s="6">
        <v>0.11</v>
      </c>
      <c r="AS75" s="8">
        <v>0</v>
      </c>
      <c r="AT75" s="7">
        <v>11</v>
      </c>
      <c r="AU75" s="6">
        <v>0.55000000000000004</v>
      </c>
      <c r="AV75" s="7">
        <v>0</v>
      </c>
      <c r="AW75" s="6">
        <v>0.28999999999999998</v>
      </c>
      <c r="AX75" s="6">
        <v>0.16999999999999998</v>
      </c>
      <c r="AY75" s="6">
        <v>0.33</v>
      </c>
      <c r="AZ75" s="7">
        <v>0</v>
      </c>
      <c r="BA75" s="8">
        <v>0.8</v>
      </c>
      <c r="BB75" s="8">
        <v>1</v>
      </c>
      <c r="BC75" s="8">
        <v>2.6</v>
      </c>
      <c r="BD75" s="8">
        <v>0</v>
      </c>
      <c r="BE75" s="8">
        <v>1.1000000000000001</v>
      </c>
      <c r="BF75" s="8">
        <v>0.2</v>
      </c>
      <c r="BG75" s="7">
        <v>0</v>
      </c>
      <c r="BH75" s="7">
        <v>0</v>
      </c>
      <c r="BI75" s="7">
        <v>0</v>
      </c>
      <c r="BJ75" s="7">
        <v>2</v>
      </c>
      <c r="BK75" s="8">
        <v>0.5</v>
      </c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9"/>
      <c r="CT75" s="1"/>
    </row>
    <row r="76" spans="1:107" s="64" customFormat="1" ht="13.5" customHeight="1" x14ac:dyDescent="0.2">
      <c r="A76" s="58" t="s">
        <v>165</v>
      </c>
      <c r="B76" s="58" t="s">
        <v>87</v>
      </c>
      <c r="C76" s="65" t="s">
        <v>479</v>
      </c>
      <c r="D76" s="59" t="s">
        <v>170</v>
      </c>
      <c r="E76" s="58"/>
      <c r="F76" s="58" t="s">
        <v>693</v>
      </c>
      <c r="G76" s="58" t="s">
        <v>87</v>
      </c>
      <c r="H76" s="58" t="s">
        <v>583</v>
      </c>
      <c r="I76" s="59" t="s">
        <v>190</v>
      </c>
      <c r="J76" s="58" t="s">
        <v>674</v>
      </c>
      <c r="K76" s="60">
        <v>181</v>
      </c>
      <c r="L76" s="60">
        <v>11.25</v>
      </c>
      <c r="M76" s="61">
        <v>25</v>
      </c>
      <c r="N76" s="61">
        <v>16</v>
      </c>
      <c r="O76" s="62">
        <v>24.1</v>
      </c>
      <c r="P76" s="62">
        <v>1.2</v>
      </c>
      <c r="Q76" s="62">
        <v>0.4</v>
      </c>
      <c r="R76" s="62">
        <v>4.2</v>
      </c>
      <c r="S76" s="62">
        <v>1</v>
      </c>
      <c r="T76" s="61">
        <v>289</v>
      </c>
      <c r="U76" s="61">
        <v>45</v>
      </c>
      <c r="V76" s="61">
        <v>6</v>
      </c>
      <c r="W76" s="61">
        <v>3</v>
      </c>
      <c r="X76" s="61">
        <v>4</v>
      </c>
      <c r="Y76" s="62">
        <v>0</v>
      </c>
      <c r="Z76" s="62">
        <v>0</v>
      </c>
      <c r="AA76" s="60">
        <v>0</v>
      </c>
      <c r="AB76" s="60">
        <v>0.02</v>
      </c>
      <c r="AC76" s="61">
        <v>0</v>
      </c>
      <c r="AD76" s="61">
        <v>0</v>
      </c>
      <c r="AE76" s="61">
        <v>4</v>
      </c>
      <c r="AF76" s="61">
        <v>0</v>
      </c>
      <c r="AG76" s="61">
        <v>4</v>
      </c>
      <c r="AH76" s="61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1">
        <v>29</v>
      </c>
      <c r="AO76" s="60">
        <v>0</v>
      </c>
      <c r="AP76" s="60">
        <v>0</v>
      </c>
      <c r="AQ76" s="62">
        <v>0</v>
      </c>
      <c r="AR76" s="60">
        <v>0.02</v>
      </c>
      <c r="AS76" s="62">
        <v>0</v>
      </c>
      <c r="AT76" s="61">
        <v>9</v>
      </c>
      <c r="AU76" s="60">
        <v>0.03</v>
      </c>
      <c r="AV76" s="61">
        <v>3</v>
      </c>
      <c r="AW76" s="60">
        <v>0</v>
      </c>
      <c r="AX76" s="60">
        <v>0</v>
      </c>
      <c r="AY76" s="60">
        <v>0</v>
      </c>
      <c r="AZ76" s="61">
        <v>0</v>
      </c>
      <c r="BA76" s="62">
        <v>0.1</v>
      </c>
      <c r="BB76" s="62">
        <v>0.2</v>
      </c>
      <c r="BC76" s="62">
        <v>0.30000000000000004</v>
      </c>
      <c r="BD76" s="62">
        <v>0.7</v>
      </c>
      <c r="BE76" s="62">
        <v>0.2</v>
      </c>
      <c r="BF76" s="62">
        <v>0</v>
      </c>
      <c r="BG76" s="61">
        <v>0</v>
      </c>
      <c r="BH76" s="61">
        <v>0</v>
      </c>
      <c r="BI76" s="61">
        <v>0</v>
      </c>
      <c r="BJ76" s="61">
        <v>0</v>
      </c>
      <c r="BK76" s="62">
        <v>0.1</v>
      </c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 t="s">
        <v>671</v>
      </c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63"/>
      <c r="CO76" s="67">
        <f>SUM(M71:M76)</f>
        <v>683</v>
      </c>
      <c r="CP76" s="68">
        <f>SUM(P71:P76)</f>
        <v>28.3</v>
      </c>
      <c r="CQ76" s="68">
        <f>SUM(Q71:Q76)</f>
        <v>21.899999999999995</v>
      </c>
      <c r="CR76" s="68">
        <f>SUM(R71:R76)</f>
        <v>91.7</v>
      </c>
      <c r="CS76" s="68">
        <f>SUM(BD71:BD76)</f>
        <v>3.4000000000000004</v>
      </c>
      <c r="CT76" s="82">
        <v>160</v>
      </c>
      <c r="CU76" s="78">
        <f>$CP76*4/CO76*100</f>
        <v>16.573938506588583</v>
      </c>
      <c r="CV76" s="78">
        <f>CQ76*9/CO76*100</f>
        <v>28.857979502196191</v>
      </c>
      <c r="CW76" s="78">
        <f>CR76*4/CO76*100</f>
        <v>53.704245973645683</v>
      </c>
      <c r="CX76" s="79" t="str">
        <f>IF(AND(CO76&gt;=650,CO76&lt;=850),"○","×")</f>
        <v>○</v>
      </c>
      <c r="CY76" s="79" t="str">
        <f>IF((CS76&lt;3.5),"○","×")</f>
        <v>○</v>
      </c>
      <c r="CZ76" s="79" t="str">
        <f>IF(AND(CT76&gt;=140),"○","×")</f>
        <v>○</v>
      </c>
      <c r="DA76" s="79" t="str">
        <f>IF(AND(CU76&gt;=12.5,CU76&lt;=20.4),"○","×")</f>
        <v>○</v>
      </c>
      <c r="DB76" s="79" t="str">
        <f>IF(AND(CV76&gt;=20.4,CV76&lt;=30.4),"○","×")</f>
        <v>○</v>
      </c>
      <c r="DC76" s="79" t="str">
        <f>IF(AND(CW76&gt;=49.5,CW76&lt;=65.4),"○","×")</f>
        <v>○</v>
      </c>
    </row>
    <row r="77" spans="1:107" ht="13.5" customHeight="1" x14ac:dyDescent="0.2">
      <c r="A77" s="89" t="s">
        <v>171</v>
      </c>
      <c r="B77" s="89" t="s">
        <v>87</v>
      </c>
      <c r="C77" s="94" t="s">
        <v>172</v>
      </c>
      <c r="D77" s="90" t="s">
        <v>173</v>
      </c>
      <c r="E77" s="94" t="s">
        <v>172</v>
      </c>
      <c r="F77" s="94" t="s">
        <v>694</v>
      </c>
      <c r="G77" s="94" t="s">
        <v>87</v>
      </c>
      <c r="H77" s="94" t="s">
        <v>172</v>
      </c>
      <c r="I77" s="90" t="s">
        <v>193</v>
      </c>
      <c r="J77" s="94" t="s">
        <v>844</v>
      </c>
      <c r="K77" s="91">
        <v>171.5</v>
      </c>
      <c r="L77" s="91">
        <v>109.67</v>
      </c>
      <c r="M77" s="95">
        <v>278</v>
      </c>
      <c r="N77" s="95">
        <v>143</v>
      </c>
      <c r="O77" s="96">
        <v>123.00000000000001</v>
      </c>
      <c r="P77" s="96">
        <v>19.600000000000001</v>
      </c>
      <c r="Q77" s="96">
        <v>17.3</v>
      </c>
      <c r="R77" s="96">
        <v>9</v>
      </c>
      <c r="S77" s="96">
        <v>2.9000000000000004</v>
      </c>
      <c r="T77" s="95">
        <v>690</v>
      </c>
      <c r="U77" s="95">
        <v>399</v>
      </c>
      <c r="V77" s="95">
        <v>13</v>
      </c>
      <c r="W77" s="95">
        <v>26</v>
      </c>
      <c r="X77" s="95">
        <v>197</v>
      </c>
      <c r="Y77" s="96">
        <v>0.7</v>
      </c>
      <c r="Z77" s="96">
        <v>2.8000000000000003</v>
      </c>
      <c r="AA77" s="97">
        <v>0.12</v>
      </c>
      <c r="AB77" s="97">
        <v>0.09</v>
      </c>
      <c r="AC77" s="95">
        <v>5</v>
      </c>
      <c r="AD77" s="95">
        <v>0</v>
      </c>
      <c r="AE77" s="95">
        <v>37</v>
      </c>
      <c r="AF77" s="95">
        <v>0</v>
      </c>
      <c r="AG77" s="95">
        <v>1</v>
      </c>
      <c r="AH77" s="95">
        <v>35</v>
      </c>
      <c r="AI77" s="96">
        <v>0.2</v>
      </c>
      <c r="AJ77" s="96">
        <v>0.6</v>
      </c>
      <c r="AK77" s="96">
        <v>0</v>
      </c>
      <c r="AL77" s="96">
        <v>0.8</v>
      </c>
      <c r="AM77" s="96">
        <v>0</v>
      </c>
      <c r="AN77" s="95">
        <v>3</v>
      </c>
      <c r="AO77" s="97">
        <v>0.68</v>
      </c>
      <c r="AP77" s="97">
        <v>0.24000000000000002</v>
      </c>
      <c r="AQ77" s="96">
        <v>5</v>
      </c>
      <c r="AR77" s="97">
        <v>0.39</v>
      </c>
      <c r="AS77" s="96">
        <v>0.4</v>
      </c>
      <c r="AT77" s="95">
        <v>10</v>
      </c>
      <c r="AU77" s="97">
        <v>1.25</v>
      </c>
      <c r="AV77" s="95">
        <v>6</v>
      </c>
      <c r="AW77" s="97">
        <v>5.4799999999999995</v>
      </c>
      <c r="AX77" s="97">
        <v>7.8900000000000006</v>
      </c>
      <c r="AY77" s="97">
        <v>2.4</v>
      </c>
      <c r="AZ77" s="95">
        <v>66</v>
      </c>
      <c r="BA77" s="96">
        <v>0.2</v>
      </c>
      <c r="BB77" s="96">
        <v>0.6</v>
      </c>
      <c r="BC77" s="96">
        <v>0.9</v>
      </c>
      <c r="BD77" s="96">
        <v>1.5000000000000002</v>
      </c>
      <c r="BE77" s="96">
        <v>0.4</v>
      </c>
      <c r="BF77" s="96">
        <v>2</v>
      </c>
      <c r="BG77" s="95">
        <v>1</v>
      </c>
      <c r="BH77" s="95">
        <v>1</v>
      </c>
      <c r="BI77" s="95">
        <v>0</v>
      </c>
      <c r="BJ77" s="95">
        <v>1</v>
      </c>
      <c r="BK77" s="96">
        <v>0.3</v>
      </c>
      <c r="BL77" s="94" t="s">
        <v>671</v>
      </c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 t="s">
        <v>671</v>
      </c>
      <c r="CC77" s="94"/>
      <c r="CD77" s="94"/>
      <c r="CE77" s="94" t="s">
        <v>671</v>
      </c>
      <c r="CF77" s="94"/>
      <c r="CG77" s="94"/>
      <c r="CH77" s="94"/>
      <c r="CI77" s="94" t="s">
        <v>671</v>
      </c>
      <c r="CJ77" s="94"/>
      <c r="CK77" s="94" t="s">
        <v>671</v>
      </c>
      <c r="CL77" s="94"/>
      <c r="CM77" s="98"/>
      <c r="CT77" s="1"/>
    </row>
    <row r="78" spans="1:107" ht="13.5" customHeight="1" x14ac:dyDescent="0.2">
      <c r="A78" s="4" t="s">
        <v>171</v>
      </c>
      <c r="B78" s="4" t="s">
        <v>87</v>
      </c>
      <c r="C78" s="4" t="s">
        <v>172</v>
      </c>
      <c r="D78" s="5" t="s">
        <v>174</v>
      </c>
      <c r="E78" s="10" t="s">
        <v>511</v>
      </c>
      <c r="F78" s="4" t="s">
        <v>694</v>
      </c>
      <c r="G78" s="4" t="s">
        <v>87</v>
      </c>
      <c r="H78" s="4" t="s">
        <v>172</v>
      </c>
      <c r="I78" s="5" t="s">
        <v>194</v>
      </c>
      <c r="J78" s="4" t="s">
        <v>586</v>
      </c>
      <c r="K78" s="6">
        <v>21.22</v>
      </c>
      <c r="L78" s="6">
        <v>4.4400000000000004</v>
      </c>
      <c r="M78" s="7">
        <v>15</v>
      </c>
      <c r="N78" s="7">
        <v>60</v>
      </c>
      <c r="O78" s="8">
        <v>18.399999999999999</v>
      </c>
      <c r="P78" s="8">
        <v>0.7</v>
      </c>
      <c r="Q78" s="8">
        <v>1.3</v>
      </c>
      <c r="R78" s="8">
        <v>0.5</v>
      </c>
      <c r="S78" s="8">
        <v>0.30000000000000004</v>
      </c>
      <c r="T78" s="7">
        <v>79</v>
      </c>
      <c r="U78" s="7">
        <v>32</v>
      </c>
      <c r="V78" s="7">
        <v>5</v>
      </c>
      <c r="W78" s="7">
        <v>5</v>
      </c>
      <c r="X78" s="7">
        <v>10</v>
      </c>
      <c r="Y78" s="8">
        <v>0.1</v>
      </c>
      <c r="Z78" s="8">
        <v>0.1</v>
      </c>
      <c r="AA78" s="6">
        <v>0.02</v>
      </c>
      <c r="AB78" s="6">
        <v>0.06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8">
        <v>0.30000000000000004</v>
      </c>
      <c r="AK78" s="8">
        <v>0</v>
      </c>
      <c r="AL78" s="8">
        <v>0.6</v>
      </c>
      <c r="AM78" s="8">
        <v>0.2</v>
      </c>
      <c r="AN78" s="7">
        <v>12</v>
      </c>
      <c r="AO78" s="6">
        <v>0.02</v>
      </c>
      <c r="AP78" s="6">
        <v>0.01</v>
      </c>
      <c r="AQ78" s="8">
        <v>0.1</v>
      </c>
      <c r="AR78" s="6">
        <v>0.02</v>
      </c>
      <c r="AS78" s="8">
        <v>0</v>
      </c>
      <c r="AT78" s="7">
        <v>17</v>
      </c>
      <c r="AU78" s="6">
        <v>7.0000000000000007E-2</v>
      </c>
      <c r="AV78" s="7">
        <v>1</v>
      </c>
      <c r="AW78" s="6">
        <v>0.11000000000000001</v>
      </c>
      <c r="AX78" s="6">
        <v>0.64</v>
      </c>
      <c r="AY78" s="6">
        <v>0.42000000000000004</v>
      </c>
      <c r="AZ78" s="7">
        <v>0</v>
      </c>
      <c r="BA78" s="8">
        <v>0</v>
      </c>
      <c r="BB78" s="8">
        <v>0.4</v>
      </c>
      <c r="BC78" s="8">
        <v>0.5</v>
      </c>
      <c r="BD78" s="8">
        <v>0.2</v>
      </c>
      <c r="BE78" s="8">
        <v>0.6</v>
      </c>
      <c r="BF78" s="8">
        <v>1.2</v>
      </c>
      <c r="BG78" s="7">
        <v>0</v>
      </c>
      <c r="BH78" s="7">
        <v>0</v>
      </c>
      <c r="BI78" s="7">
        <v>0</v>
      </c>
      <c r="BJ78" s="7">
        <v>0</v>
      </c>
      <c r="BK78" s="8">
        <v>0</v>
      </c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9"/>
      <c r="CT78" s="1"/>
    </row>
    <row r="79" spans="1:107" ht="13.5" customHeight="1" x14ac:dyDescent="0.2">
      <c r="A79" s="103" t="s">
        <v>171</v>
      </c>
      <c r="B79" s="103" t="s">
        <v>87</v>
      </c>
      <c r="C79" s="103" t="s">
        <v>172</v>
      </c>
      <c r="D79" s="5" t="s">
        <v>175</v>
      </c>
      <c r="E79" s="10"/>
      <c r="F79" s="103" t="s">
        <v>694</v>
      </c>
      <c r="G79" s="103" t="s">
        <v>87</v>
      </c>
      <c r="H79" s="103" t="s">
        <v>172</v>
      </c>
      <c r="I79" s="5" t="s">
        <v>195</v>
      </c>
      <c r="J79" s="103" t="s">
        <v>587</v>
      </c>
      <c r="K79" s="6">
        <v>30.8</v>
      </c>
      <c r="L79" s="6">
        <v>14.91</v>
      </c>
      <c r="M79" s="7">
        <v>11</v>
      </c>
      <c r="N79" s="7">
        <v>0</v>
      </c>
      <c r="O79" s="8">
        <v>27.7</v>
      </c>
      <c r="P79" s="8">
        <v>1</v>
      </c>
      <c r="Q79" s="8">
        <v>0.6</v>
      </c>
      <c r="R79" s="8">
        <v>0.9</v>
      </c>
      <c r="S79" s="8">
        <v>0.5</v>
      </c>
      <c r="T79" s="7">
        <v>126</v>
      </c>
      <c r="U79" s="7">
        <v>72</v>
      </c>
      <c r="V79" s="7">
        <v>25</v>
      </c>
      <c r="W79" s="7">
        <v>16</v>
      </c>
      <c r="X79" s="7">
        <v>16</v>
      </c>
      <c r="Y79" s="8">
        <v>0.3</v>
      </c>
      <c r="Z79" s="8">
        <v>0.2</v>
      </c>
      <c r="AA79" s="6">
        <v>0.03</v>
      </c>
      <c r="AB79" s="6">
        <v>0.26</v>
      </c>
      <c r="AC79" s="7">
        <v>0</v>
      </c>
      <c r="AD79" s="7">
        <v>0</v>
      </c>
      <c r="AE79" s="7">
        <v>1800</v>
      </c>
      <c r="AF79" s="7">
        <v>0</v>
      </c>
      <c r="AG79" s="7">
        <v>1800</v>
      </c>
      <c r="AH79" s="7">
        <v>150</v>
      </c>
      <c r="AI79" s="8">
        <v>0</v>
      </c>
      <c r="AJ79" s="8">
        <v>0.8</v>
      </c>
      <c r="AK79" s="8">
        <v>0</v>
      </c>
      <c r="AL79" s="8">
        <v>0.30000000000000004</v>
      </c>
      <c r="AM79" s="8">
        <v>0</v>
      </c>
      <c r="AN79" s="7">
        <v>84</v>
      </c>
      <c r="AO79" s="6">
        <v>0.02</v>
      </c>
      <c r="AP79" s="6">
        <v>0.05</v>
      </c>
      <c r="AQ79" s="8">
        <v>0.2</v>
      </c>
      <c r="AR79" s="6">
        <v>0.48</v>
      </c>
      <c r="AS79" s="8">
        <v>0</v>
      </c>
      <c r="AT79" s="7">
        <v>39</v>
      </c>
      <c r="AU79" s="6">
        <v>0.06</v>
      </c>
      <c r="AV79" s="7">
        <v>6</v>
      </c>
      <c r="AW79" s="6">
        <v>0.16999999999999998</v>
      </c>
      <c r="AX79" s="6">
        <v>0.19</v>
      </c>
      <c r="AY79" s="6">
        <v>0.22999999999999998</v>
      </c>
      <c r="AZ79" s="7">
        <v>0</v>
      </c>
      <c r="BA79" s="8">
        <v>0.2</v>
      </c>
      <c r="BB79" s="8">
        <v>0.8</v>
      </c>
      <c r="BC79" s="8">
        <v>0.9</v>
      </c>
      <c r="BD79" s="8">
        <v>0.30000000000000004</v>
      </c>
      <c r="BE79" s="8">
        <v>0.8</v>
      </c>
      <c r="BF79" s="8">
        <v>0</v>
      </c>
      <c r="BG79" s="7">
        <v>0</v>
      </c>
      <c r="BH79" s="7">
        <v>0</v>
      </c>
      <c r="BI79" s="7">
        <v>0</v>
      </c>
      <c r="BJ79" s="7">
        <v>0</v>
      </c>
      <c r="BK79" s="8">
        <v>0</v>
      </c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 t="s">
        <v>671</v>
      </c>
      <c r="CL79" s="103"/>
      <c r="CM79" s="9"/>
      <c r="CT79" s="1"/>
    </row>
    <row r="80" spans="1:107" ht="13.5" customHeight="1" x14ac:dyDescent="0.2">
      <c r="A80" s="4" t="s">
        <v>171</v>
      </c>
      <c r="B80" s="4" t="s">
        <v>87</v>
      </c>
      <c r="C80" s="4" t="s">
        <v>172</v>
      </c>
      <c r="D80" s="5" t="s">
        <v>175</v>
      </c>
      <c r="E80" s="10"/>
      <c r="F80" s="4" t="s">
        <v>694</v>
      </c>
      <c r="G80" s="4" t="s">
        <v>87</v>
      </c>
      <c r="H80" s="4" t="s">
        <v>172</v>
      </c>
      <c r="I80" s="5" t="s">
        <v>198</v>
      </c>
      <c r="J80" s="4" t="s">
        <v>588</v>
      </c>
      <c r="K80" s="6">
        <v>30.8</v>
      </c>
      <c r="L80" s="6">
        <v>5.77</v>
      </c>
      <c r="M80" s="7">
        <v>16</v>
      </c>
      <c r="N80" s="7">
        <v>45</v>
      </c>
      <c r="O80" s="8">
        <v>26.7</v>
      </c>
      <c r="P80" s="8">
        <v>0.2</v>
      </c>
      <c r="Q80" s="8">
        <v>0.6</v>
      </c>
      <c r="R80" s="8">
        <v>2.8</v>
      </c>
      <c r="S80" s="8">
        <v>0.4</v>
      </c>
      <c r="T80" s="7">
        <v>98</v>
      </c>
      <c r="U80" s="7">
        <v>90</v>
      </c>
      <c r="V80" s="7">
        <v>8</v>
      </c>
      <c r="W80" s="7">
        <v>3</v>
      </c>
      <c r="X80" s="7">
        <v>8</v>
      </c>
      <c r="Y80" s="8">
        <v>0.1</v>
      </c>
      <c r="Z80" s="8">
        <v>0.1</v>
      </c>
      <c r="AA80" s="6">
        <v>0.02</v>
      </c>
      <c r="AB80" s="6">
        <v>0.04</v>
      </c>
      <c r="AC80" s="7">
        <v>0</v>
      </c>
      <c r="AD80" s="7">
        <v>990</v>
      </c>
      <c r="AE80" s="7">
        <v>2070</v>
      </c>
      <c r="AF80" s="7">
        <v>0</v>
      </c>
      <c r="AG80" s="7">
        <v>2580</v>
      </c>
      <c r="AH80" s="7">
        <v>216</v>
      </c>
      <c r="AI80" s="8">
        <v>0</v>
      </c>
      <c r="AJ80" s="8">
        <v>0.1</v>
      </c>
      <c r="AK80" s="8">
        <v>0</v>
      </c>
      <c r="AL80" s="8">
        <v>0.2</v>
      </c>
      <c r="AM80" s="8">
        <v>0</v>
      </c>
      <c r="AN80" s="7">
        <v>5</v>
      </c>
      <c r="AO80" s="6">
        <v>0.02</v>
      </c>
      <c r="AP80" s="6">
        <v>0.02</v>
      </c>
      <c r="AQ80" s="8">
        <v>0.2</v>
      </c>
      <c r="AR80" s="6">
        <v>0.03</v>
      </c>
      <c r="AS80" s="8">
        <v>0</v>
      </c>
      <c r="AT80" s="7">
        <v>6</v>
      </c>
      <c r="AU80" s="6">
        <v>0.11</v>
      </c>
      <c r="AV80" s="7">
        <v>2</v>
      </c>
      <c r="AW80" s="6">
        <v>0.08</v>
      </c>
      <c r="AX80" s="6">
        <v>0.19</v>
      </c>
      <c r="AY80" s="6">
        <v>0.22</v>
      </c>
      <c r="AZ80" s="7">
        <v>0</v>
      </c>
      <c r="BA80" s="8">
        <v>0.2</v>
      </c>
      <c r="BB80" s="8">
        <v>0.6</v>
      </c>
      <c r="BC80" s="8">
        <v>0.8</v>
      </c>
      <c r="BD80" s="8">
        <v>0.2</v>
      </c>
      <c r="BE80" s="8">
        <v>0.2</v>
      </c>
      <c r="BF80" s="8">
        <v>0</v>
      </c>
      <c r="BG80" s="7">
        <v>0</v>
      </c>
      <c r="BH80" s="7">
        <v>0</v>
      </c>
      <c r="BI80" s="7">
        <v>0</v>
      </c>
      <c r="BJ80" s="7">
        <v>0</v>
      </c>
      <c r="BK80" s="8">
        <v>0</v>
      </c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 t="s">
        <v>671</v>
      </c>
      <c r="CL80" s="4"/>
      <c r="CM80" s="9"/>
      <c r="CT80" s="1"/>
    </row>
    <row r="81" spans="1:107" ht="13.5" customHeight="1" x14ac:dyDescent="0.2">
      <c r="A81" s="4" t="s">
        <v>171</v>
      </c>
      <c r="B81" s="4" t="s">
        <v>87</v>
      </c>
      <c r="C81" s="4" t="s">
        <v>172</v>
      </c>
      <c r="D81" s="5" t="s">
        <v>176</v>
      </c>
      <c r="E81" s="4"/>
      <c r="F81" s="4" t="s">
        <v>694</v>
      </c>
      <c r="G81" s="4" t="s">
        <v>87</v>
      </c>
      <c r="H81" s="4" t="s">
        <v>172</v>
      </c>
      <c r="I81" s="5" t="s">
        <v>199</v>
      </c>
      <c r="J81" s="4" t="s">
        <v>845</v>
      </c>
      <c r="K81" s="6">
        <v>141.6</v>
      </c>
      <c r="L81" s="6">
        <v>38.01</v>
      </c>
      <c r="M81" s="7">
        <v>81</v>
      </c>
      <c r="N81" s="7">
        <v>274</v>
      </c>
      <c r="O81" s="8">
        <v>59.300000000000004</v>
      </c>
      <c r="P81" s="8">
        <v>2.1</v>
      </c>
      <c r="Q81" s="8">
        <v>1.6</v>
      </c>
      <c r="R81" s="8">
        <v>16.900000000000002</v>
      </c>
      <c r="S81" s="8">
        <v>1.8000000000000003</v>
      </c>
      <c r="T81" s="7">
        <v>364</v>
      </c>
      <c r="U81" s="7">
        <v>331</v>
      </c>
      <c r="V81" s="7">
        <v>30</v>
      </c>
      <c r="W81" s="7">
        <v>29</v>
      </c>
      <c r="X81" s="7">
        <v>55</v>
      </c>
      <c r="Y81" s="8">
        <v>0.7</v>
      </c>
      <c r="Z81" s="8">
        <v>0.4</v>
      </c>
      <c r="AA81" s="6">
        <v>9.0000000000000011E-2</v>
      </c>
      <c r="AB81" s="6">
        <v>0.15</v>
      </c>
      <c r="AC81" s="7">
        <v>0</v>
      </c>
      <c r="AD81" s="7">
        <v>13</v>
      </c>
      <c r="AE81" s="7">
        <v>2730</v>
      </c>
      <c r="AF81" s="7">
        <v>63</v>
      </c>
      <c r="AG81" s="7">
        <v>2800</v>
      </c>
      <c r="AH81" s="7">
        <v>231</v>
      </c>
      <c r="AI81" s="8">
        <v>0</v>
      </c>
      <c r="AJ81" s="8">
        <v>3.3</v>
      </c>
      <c r="AK81" s="8">
        <v>0.1</v>
      </c>
      <c r="AL81" s="8">
        <v>1.3</v>
      </c>
      <c r="AM81" s="8">
        <v>0</v>
      </c>
      <c r="AN81" s="7">
        <v>26</v>
      </c>
      <c r="AO81" s="6">
        <v>7.0000000000000007E-2</v>
      </c>
      <c r="AP81" s="6">
        <v>6.9999999999999993E-2</v>
      </c>
      <c r="AQ81" s="8">
        <v>1.4000000000000004</v>
      </c>
      <c r="AR81" s="6">
        <v>0.15000000000000002</v>
      </c>
      <c r="AS81" s="8">
        <v>0</v>
      </c>
      <c r="AT81" s="7">
        <v>30</v>
      </c>
      <c r="AU81" s="6">
        <v>0.46</v>
      </c>
      <c r="AV81" s="7">
        <v>22</v>
      </c>
      <c r="AW81" s="6">
        <v>0.21</v>
      </c>
      <c r="AX81" s="6">
        <v>0.49</v>
      </c>
      <c r="AY81" s="6">
        <v>0.59</v>
      </c>
      <c r="AZ81" s="7">
        <v>0</v>
      </c>
      <c r="BA81" s="8">
        <v>0.6</v>
      </c>
      <c r="BB81" s="8">
        <v>2.3000000000000003</v>
      </c>
      <c r="BC81" s="8">
        <v>3.2</v>
      </c>
      <c r="BD81" s="8">
        <v>0.5</v>
      </c>
      <c r="BE81" s="8">
        <v>1</v>
      </c>
      <c r="BF81" s="8">
        <v>0.9</v>
      </c>
      <c r="BG81" s="7">
        <v>0</v>
      </c>
      <c r="BH81" s="7">
        <v>0</v>
      </c>
      <c r="BI81" s="7">
        <v>0</v>
      </c>
      <c r="BJ81" s="7">
        <v>1</v>
      </c>
      <c r="BK81" s="8">
        <v>0.2</v>
      </c>
      <c r="BL81" s="4" t="s">
        <v>671</v>
      </c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 t="s">
        <v>671</v>
      </c>
      <c r="CC81" s="4"/>
      <c r="CD81" s="4"/>
      <c r="CE81" s="4"/>
      <c r="CF81" s="4"/>
      <c r="CG81" s="4"/>
      <c r="CH81" s="4"/>
      <c r="CI81" s="4"/>
      <c r="CJ81" s="4"/>
      <c r="CK81" s="4" t="s">
        <v>671</v>
      </c>
      <c r="CL81" s="4"/>
      <c r="CM81" s="9"/>
      <c r="CT81" s="1"/>
    </row>
    <row r="82" spans="1:107" ht="13.5" customHeight="1" x14ac:dyDescent="0.2">
      <c r="A82" s="4" t="s">
        <v>171</v>
      </c>
      <c r="B82" s="4" t="s">
        <v>87</v>
      </c>
      <c r="C82" s="4" t="s">
        <v>172</v>
      </c>
      <c r="D82" s="5" t="s">
        <v>177</v>
      </c>
      <c r="E82" s="4"/>
      <c r="F82" s="4" t="s">
        <v>694</v>
      </c>
      <c r="G82" s="4" t="s">
        <v>87</v>
      </c>
      <c r="H82" s="4" t="s">
        <v>172</v>
      </c>
      <c r="I82" s="5" t="s">
        <v>200</v>
      </c>
      <c r="J82" s="4" t="s">
        <v>556</v>
      </c>
      <c r="K82" s="6">
        <v>90</v>
      </c>
      <c r="L82" s="6">
        <v>28.08</v>
      </c>
      <c r="M82" s="7">
        <v>315</v>
      </c>
      <c r="N82" s="7">
        <v>1324</v>
      </c>
      <c r="O82" s="8">
        <v>13.5</v>
      </c>
      <c r="P82" s="8">
        <v>5.6000000000000005</v>
      </c>
      <c r="Q82" s="8">
        <v>0.89999999999999991</v>
      </c>
      <c r="R82" s="8">
        <v>69.599999999999994</v>
      </c>
      <c r="S82" s="8">
        <v>0.4</v>
      </c>
      <c r="T82" s="7">
        <v>1</v>
      </c>
      <c r="U82" s="7">
        <v>101</v>
      </c>
      <c r="V82" s="7">
        <v>8</v>
      </c>
      <c r="W82" s="7">
        <v>24</v>
      </c>
      <c r="X82" s="7">
        <v>97</v>
      </c>
      <c r="Y82" s="8">
        <v>0.8</v>
      </c>
      <c r="Z82" s="8">
        <v>1.2</v>
      </c>
      <c r="AA82" s="6">
        <v>0.2</v>
      </c>
      <c r="AB82" s="6">
        <v>0.73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7">
        <v>0</v>
      </c>
      <c r="AO82" s="6">
        <v>0.08</v>
      </c>
      <c r="AP82" s="6">
        <v>0.02</v>
      </c>
      <c r="AQ82" s="8">
        <v>1.5</v>
      </c>
      <c r="AR82" s="6">
        <v>0.11</v>
      </c>
      <c r="AS82" s="8">
        <v>0</v>
      </c>
      <c r="AT82" s="7">
        <v>11</v>
      </c>
      <c r="AU82" s="6">
        <v>0.55000000000000004</v>
      </c>
      <c r="AV82" s="7">
        <v>0</v>
      </c>
      <c r="AW82" s="6">
        <v>0.28999999999999998</v>
      </c>
      <c r="AX82" s="6">
        <v>0.16999999999999998</v>
      </c>
      <c r="AY82" s="6">
        <v>0.33</v>
      </c>
      <c r="AZ82" s="7">
        <v>0</v>
      </c>
      <c r="BA82" s="8">
        <v>0.8</v>
      </c>
      <c r="BB82" s="8">
        <v>1</v>
      </c>
      <c r="BC82" s="8">
        <v>2.6</v>
      </c>
      <c r="BD82" s="8">
        <v>0</v>
      </c>
      <c r="BE82" s="8">
        <v>1.1000000000000001</v>
      </c>
      <c r="BF82" s="8">
        <v>0.2</v>
      </c>
      <c r="BG82" s="7">
        <v>0</v>
      </c>
      <c r="BH82" s="7">
        <v>0</v>
      </c>
      <c r="BI82" s="7">
        <v>0</v>
      </c>
      <c r="BJ82" s="7">
        <v>2</v>
      </c>
      <c r="BK82" s="8">
        <v>0.5</v>
      </c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9"/>
      <c r="CT82" s="1"/>
    </row>
    <row r="83" spans="1:107" s="64" customFormat="1" ht="13.5" customHeight="1" x14ac:dyDescent="0.2">
      <c r="A83" s="58" t="s">
        <v>171</v>
      </c>
      <c r="B83" s="58" t="s">
        <v>87</v>
      </c>
      <c r="C83" s="58" t="s">
        <v>172</v>
      </c>
      <c r="D83" s="59" t="s">
        <v>178</v>
      </c>
      <c r="E83" s="58"/>
      <c r="F83" s="58" t="s">
        <v>694</v>
      </c>
      <c r="G83" s="58" t="s">
        <v>87</v>
      </c>
      <c r="H83" s="58" t="s">
        <v>172</v>
      </c>
      <c r="I83" s="59" t="s">
        <v>201</v>
      </c>
      <c r="J83" s="58" t="s">
        <v>674</v>
      </c>
      <c r="K83" s="60">
        <v>181</v>
      </c>
      <c r="L83" s="60">
        <v>11.25</v>
      </c>
      <c r="M83" s="61">
        <v>25</v>
      </c>
      <c r="N83" s="61">
        <v>16</v>
      </c>
      <c r="O83" s="62">
        <v>24.1</v>
      </c>
      <c r="P83" s="62">
        <v>1.2</v>
      </c>
      <c r="Q83" s="62">
        <v>0.4</v>
      </c>
      <c r="R83" s="62">
        <v>4.2</v>
      </c>
      <c r="S83" s="62">
        <v>1</v>
      </c>
      <c r="T83" s="61">
        <v>289</v>
      </c>
      <c r="U83" s="61">
        <v>45</v>
      </c>
      <c r="V83" s="61">
        <v>6</v>
      </c>
      <c r="W83" s="61">
        <v>3</v>
      </c>
      <c r="X83" s="61">
        <v>4</v>
      </c>
      <c r="Y83" s="62">
        <v>0</v>
      </c>
      <c r="Z83" s="62">
        <v>0</v>
      </c>
      <c r="AA83" s="60">
        <v>0</v>
      </c>
      <c r="AB83" s="60">
        <v>0.02</v>
      </c>
      <c r="AC83" s="61">
        <v>0</v>
      </c>
      <c r="AD83" s="61">
        <v>0</v>
      </c>
      <c r="AE83" s="61">
        <v>4</v>
      </c>
      <c r="AF83" s="61">
        <v>0</v>
      </c>
      <c r="AG83" s="61">
        <v>4</v>
      </c>
      <c r="AH83" s="61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1">
        <v>29</v>
      </c>
      <c r="AO83" s="60">
        <v>0</v>
      </c>
      <c r="AP83" s="60">
        <v>0</v>
      </c>
      <c r="AQ83" s="62">
        <v>0</v>
      </c>
      <c r="AR83" s="60">
        <v>0.02</v>
      </c>
      <c r="AS83" s="62">
        <v>0</v>
      </c>
      <c r="AT83" s="61">
        <v>9</v>
      </c>
      <c r="AU83" s="60">
        <v>0.03</v>
      </c>
      <c r="AV83" s="61">
        <v>3</v>
      </c>
      <c r="AW83" s="60">
        <v>0</v>
      </c>
      <c r="AX83" s="60">
        <v>0</v>
      </c>
      <c r="AY83" s="60">
        <v>0</v>
      </c>
      <c r="AZ83" s="61">
        <v>0</v>
      </c>
      <c r="BA83" s="62">
        <v>0.1</v>
      </c>
      <c r="BB83" s="62">
        <v>0.2</v>
      </c>
      <c r="BC83" s="62">
        <v>0.30000000000000004</v>
      </c>
      <c r="BD83" s="62">
        <v>0.7</v>
      </c>
      <c r="BE83" s="62">
        <v>0.2</v>
      </c>
      <c r="BF83" s="62">
        <v>0</v>
      </c>
      <c r="BG83" s="61">
        <v>0</v>
      </c>
      <c r="BH83" s="61">
        <v>0</v>
      </c>
      <c r="BI83" s="61">
        <v>0</v>
      </c>
      <c r="BJ83" s="61">
        <v>0</v>
      </c>
      <c r="BK83" s="62">
        <v>0.1</v>
      </c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 t="s">
        <v>671</v>
      </c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63"/>
      <c r="CO83" s="67">
        <f>SUM(M77:M83)</f>
        <v>741</v>
      </c>
      <c r="CP83" s="68">
        <f>SUM(P77:P83)</f>
        <v>30.400000000000002</v>
      </c>
      <c r="CQ83" s="68">
        <f>SUM(Q77:Q83)</f>
        <v>22.700000000000003</v>
      </c>
      <c r="CR83" s="68">
        <f>SUM(R77:R83)</f>
        <v>103.89999999999999</v>
      </c>
      <c r="CS83" s="68">
        <f>SUM(BD77:BD83)</f>
        <v>3.4000000000000004</v>
      </c>
      <c r="CT83" s="82">
        <v>200</v>
      </c>
      <c r="CU83" s="78">
        <f>$CP83*4/CO83*100</f>
        <v>16.410256410256409</v>
      </c>
      <c r="CV83" s="78">
        <f>CQ83*9/CO83*100</f>
        <v>27.570850202429153</v>
      </c>
      <c r="CW83" s="78">
        <f>CR83*4/CO83*100</f>
        <v>56.086369770580291</v>
      </c>
      <c r="CX83" s="79" t="str">
        <f>IF(AND(CO83&gt;=650,CO83&lt;=850),"○","×")</f>
        <v>○</v>
      </c>
      <c r="CY83" s="79" t="str">
        <f>IF((CS83&lt;3.5),"○","×")</f>
        <v>○</v>
      </c>
      <c r="CZ83" s="79" t="str">
        <f>IF(AND(CT83&gt;=140),"○","×")</f>
        <v>○</v>
      </c>
      <c r="DA83" s="79" t="str">
        <f>IF(AND(CU83&gt;=12.5,CU83&lt;=20.4),"○","×")</f>
        <v>○</v>
      </c>
      <c r="DB83" s="79" t="str">
        <f>IF(AND(CV83&gt;=20.4,CV83&lt;=30.4),"○","×")</f>
        <v>○</v>
      </c>
      <c r="DC83" s="79" t="str">
        <f>IF(AND(CW83&gt;=49.5,CW83&lt;=65.4),"○","×")</f>
        <v>○</v>
      </c>
    </row>
    <row r="84" spans="1:107" ht="13.5" customHeight="1" x14ac:dyDescent="0.2">
      <c r="A84" s="89" t="s">
        <v>179</v>
      </c>
      <c r="B84" s="89" t="s">
        <v>87</v>
      </c>
      <c r="C84" s="94" t="s">
        <v>180</v>
      </c>
      <c r="D84" s="90" t="s">
        <v>181</v>
      </c>
      <c r="E84" s="94" t="s">
        <v>180</v>
      </c>
      <c r="F84" s="94" t="s">
        <v>695</v>
      </c>
      <c r="G84" s="94" t="s">
        <v>87</v>
      </c>
      <c r="H84" s="94" t="s">
        <v>180</v>
      </c>
      <c r="I84" s="90" t="s">
        <v>202</v>
      </c>
      <c r="J84" s="94" t="s">
        <v>846</v>
      </c>
      <c r="K84" s="91">
        <v>170.22</v>
      </c>
      <c r="L84" s="91">
        <v>107.12</v>
      </c>
      <c r="M84" s="95">
        <v>264</v>
      </c>
      <c r="N84" s="95">
        <v>143</v>
      </c>
      <c r="O84" s="96">
        <v>124.00000000000001</v>
      </c>
      <c r="P84" s="96">
        <v>19.600000000000001</v>
      </c>
      <c r="Q84" s="96">
        <v>16.7</v>
      </c>
      <c r="R84" s="96">
        <v>7.1000000000000005</v>
      </c>
      <c r="S84" s="96">
        <v>3.6</v>
      </c>
      <c r="T84" s="95">
        <v>922</v>
      </c>
      <c r="U84" s="95">
        <v>395</v>
      </c>
      <c r="V84" s="95">
        <v>13</v>
      </c>
      <c r="W84" s="95">
        <v>26</v>
      </c>
      <c r="X84" s="95">
        <v>196</v>
      </c>
      <c r="Y84" s="96">
        <v>0.7</v>
      </c>
      <c r="Z84" s="96">
        <v>2.8000000000000003</v>
      </c>
      <c r="AA84" s="97">
        <v>0.12</v>
      </c>
      <c r="AB84" s="97">
        <v>0.09</v>
      </c>
      <c r="AC84" s="95">
        <v>5</v>
      </c>
      <c r="AD84" s="95">
        <v>0</v>
      </c>
      <c r="AE84" s="95">
        <v>1</v>
      </c>
      <c r="AF84" s="95">
        <v>0</v>
      </c>
      <c r="AG84" s="95">
        <v>1</v>
      </c>
      <c r="AH84" s="95">
        <v>5</v>
      </c>
      <c r="AI84" s="96">
        <v>0.2</v>
      </c>
      <c r="AJ84" s="96">
        <v>0.6</v>
      </c>
      <c r="AK84" s="96">
        <v>0</v>
      </c>
      <c r="AL84" s="96">
        <v>0.6</v>
      </c>
      <c r="AM84" s="96">
        <v>0</v>
      </c>
      <c r="AN84" s="95">
        <v>3</v>
      </c>
      <c r="AO84" s="97">
        <v>0.68</v>
      </c>
      <c r="AP84" s="97">
        <v>0.24000000000000002</v>
      </c>
      <c r="AQ84" s="96">
        <v>5</v>
      </c>
      <c r="AR84" s="97">
        <v>0.39</v>
      </c>
      <c r="AS84" s="96">
        <v>0.4</v>
      </c>
      <c r="AT84" s="95">
        <v>10</v>
      </c>
      <c r="AU84" s="97">
        <v>1.25</v>
      </c>
      <c r="AV84" s="95">
        <v>6</v>
      </c>
      <c r="AW84" s="97">
        <v>5.3999999999999995</v>
      </c>
      <c r="AX84" s="97">
        <v>7.7</v>
      </c>
      <c r="AY84" s="97">
        <v>2.19</v>
      </c>
      <c r="AZ84" s="95">
        <v>66</v>
      </c>
      <c r="BA84" s="96">
        <v>0.2</v>
      </c>
      <c r="BB84" s="96">
        <v>0.5</v>
      </c>
      <c r="BC84" s="96">
        <v>0.8</v>
      </c>
      <c r="BD84" s="96">
        <v>1.7</v>
      </c>
      <c r="BE84" s="96">
        <v>0.4</v>
      </c>
      <c r="BF84" s="96">
        <v>2</v>
      </c>
      <c r="BG84" s="95">
        <v>1</v>
      </c>
      <c r="BH84" s="95">
        <v>1</v>
      </c>
      <c r="BI84" s="95">
        <v>0</v>
      </c>
      <c r="BJ84" s="95">
        <v>1</v>
      </c>
      <c r="BK84" s="96">
        <v>0.3</v>
      </c>
      <c r="BL84" s="94" t="s">
        <v>671</v>
      </c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 t="s">
        <v>671</v>
      </c>
      <c r="CC84" s="94"/>
      <c r="CD84" s="94"/>
      <c r="CE84" s="94" t="s">
        <v>671</v>
      </c>
      <c r="CF84" s="94"/>
      <c r="CG84" s="94"/>
      <c r="CH84" s="94"/>
      <c r="CI84" s="94"/>
      <c r="CJ84" s="94"/>
      <c r="CK84" s="94"/>
      <c r="CL84" s="94"/>
      <c r="CM84" s="98"/>
      <c r="CT84" s="1"/>
    </row>
    <row r="85" spans="1:107" ht="13.5" customHeight="1" x14ac:dyDescent="0.2">
      <c r="A85" s="4" t="s">
        <v>179</v>
      </c>
      <c r="B85" s="4" t="s">
        <v>87</v>
      </c>
      <c r="C85" s="4" t="s">
        <v>180</v>
      </c>
      <c r="D85" s="5" t="s">
        <v>182</v>
      </c>
      <c r="E85" s="10" t="s">
        <v>512</v>
      </c>
      <c r="F85" s="4" t="s">
        <v>695</v>
      </c>
      <c r="G85" s="4" t="s">
        <v>87</v>
      </c>
      <c r="H85" s="4" t="s">
        <v>180</v>
      </c>
      <c r="I85" s="5" t="s">
        <v>204</v>
      </c>
      <c r="J85" s="4" t="s">
        <v>589</v>
      </c>
      <c r="K85" s="6">
        <v>32</v>
      </c>
      <c r="L85" s="6">
        <v>12.65</v>
      </c>
      <c r="M85" s="7">
        <v>7</v>
      </c>
      <c r="N85" s="7">
        <v>30</v>
      </c>
      <c r="O85" s="8">
        <v>29.6</v>
      </c>
      <c r="P85" s="8">
        <v>0.4</v>
      </c>
      <c r="Q85" s="8">
        <v>0.1</v>
      </c>
      <c r="R85" s="8">
        <v>1.8</v>
      </c>
      <c r="S85" s="8">
        <v>0.2</v>
      </c>
      <c r="T85" s="7">
        <v>3</v>
      </c>
      <c r="U85" s="7">
        <v>66</v>
      </c>
      <c r="V85" s="7">
        <v>14</v>
      </c>
      <c r="W85" s="7">
        <v>4</v>
      </c>
      <c r="X85" s="7">
        <v>9</v>
      </c>
      <c r="Y85" s="8">
        <v>0.1</v>
      </c>
      <c r="Z85" s="8">
        <v>0.1</v>
      </c>
      <c r="AA85" s="6">
        <v>0.01</v>
      </c>
      <c r="AB85" s="6">
        <v>0.05</v>
      </c>
      <c r="AC85" s="7">
        <v>0</v>
      </c>
      <c r="AD85" s="7">
        <v>66</v>
      </c>
      <c r="AE85" s="7">
        <v>153</v>
      </c>
      <c r="AF85" s="7">
        <v>0</v>
      </c>
      <c r="AG85" s="7">
        <v>187</v>
      </c>
      <c r="AH85" s="7">
        <v>15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7">
        <v>23</v>
      </c>
      <c r="AO85" s="6">
        <v>0.01</v>
      </c>
      <c r="AP85" s="6">
        <v>0.01</v>
      </c>
      <c r="AQ85" s="8">
        <v>0.1</v>
      </c>
      <c r="AR85" s="6">
        <v>0.03</v>
      </c>
      <c r="AS85" s="8">
        <v>0</v>
      </c>
      <c r="AT85" s="7">
        <v>23</v>
      </c>
      <c r="AU85" s="6">
        <v>0.08</v>
      </c>
      <c r="AV85" s="7">
        <v>12</v>
      </c>
      <c r="AW85" s="6">
        <v>0.01</v>
      </c>
      <c r="AX85" s="6">
        <v>0</v>
      </c>
      <c r="AY85" s="6">
        <v>0.01</v>
      </c>
      <c r="AZ85" s="7">
        <v>0</v>
      </c>
      <c r="BA85" s="8">
        <v>0.1</v>
      </c>
      <c r="BB85" s="8">
        <v>0.4</v>
      </c>
      <c r="BC85" s="8">
        <v>0.6</v>
      </c>
      <c r="BD85" s="8">
        <v>0</v>
      </c>
      <c r="BE85" s="8">
        <v>0.3</v>
      </c>
      <c r="BF85" s="8">
        <v>0</v>
      </c>
      <c r="BG85" s="7">
        <v>0</v>
      </c>
      <c r="BH85" s="7">
        <v>0</v>
      </c>
      <c r="BI85" s="7">
        <v>0</v>
      </c>
      <c r="BJ85" s="7">
        <v>1</v>
      </c>
      <c r="BK85" s="8">
        <v>0.5</v>
      </c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9"/>
      <c r="CT85" s="1"/>
    </row>
    <row r="86" spans="1:107" ht="13.5" customHeight="1" x14ac:dyDescent="0.2">
      <c r="A86" s="103" t="s">
        <v>179</v>
      </c>
      <c r="B86" s="103" t="s">
        <v>87</v>
      </c>
      <c r="C86" s="103" t="s">
        <v>180</v>
      </c>
      <c r="D86" s="5" t="s">
        <v>183</v>
      </c>
      <c r="E86" s="10"/>
      <c r="F86" s="103" t="s">
        <v>695</v>
      </c>
      <c r="G86" s="103" t="s">
        <v>87</v>
      </c>
      <c r="H86" s="103" t="s">
        <v>180</v>
      </c>
      <c r="I86" s="5" t="s">
        <v>205</v>
      </c>
      <c r="J86" s="103" t="s">
        <v>572</v>
      </c>
      <c r="K86" s="6">
        <v>30</v>
      </c>
      <c r="L86" s="6">
        <v>16.2</v>
      </c>
      <c r="M86" s="7">
        <v>47</v>
      </c>
      <c r="N86" s="7">
        <v>0</v>
      </c>
      <c r="O86" s="8">
        <v>21.2</v>
      </c>
      <c r="P86" s="8">
        <v>0.8</v>
      </c>
      <c r="Q86" s="8">
        <v>2.6</v>
      </c>
      <c r="R86" s="8">
        <v>5.0999999999999996</v>
      </c>
      <c r="S86" s="8">
        <v>0.3</v>
      </c>
      <c r="T86" s="7">
        <v>111</v>
      </c>
      <c r="U86" s="7">
        <v>11</v>
      </c>
      <c r="V86" s="7">
        <v>1</v>
      </c>
      <c r="W86" s="7">
        <v>3</v>
      </c>
      <c r="X86" s="7">
        <v>8</v>
      </c>
      <c r="Y86" s="8">
        <v>0.1</v>
      </c>
      <c r="Z86" s="8">
        <v>0.1</v>
      </c>
      <c r="AA86" s="6">
        <v>0.02</v>
      </c>
      <c r="AB86" s="6">
        <v>0</v>
      </c>
      <c r="AC86" s="7">
        <v>1</v>
      </c>
      <c r="AD86" s="7">
        <v>0</v>
      </c>
      <c r="AE86" s="7">
        <v>0</v>
      </c>
      <c r="AF86" s="7">
        <v>0</v>
      </c>
      <c r="AG86" s="7">
        <v>0</v>
      </c>
      <c r="AH86" s="7">
        <v>1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7">
        <v>4</v>
      </c>
      <c r="AO86" s="6">
        <v>0.01</v>
      </c>
      <c r="AP86" s="6">
        <v>0.01</v>
      </c>
      <c r="AQ86" s="8">
        <v>0.1</v>
      </c>
      <c r="AR86" s="6">
        <v>0.01</v>
      </c>
      <c r="AS86" s="8">
        <v>0</v>
      </c>
      <c r="AT86" s="7">
        <v>1</v>
      </c>
      <c r="AU86" s="6">
        <v>0</v>
      </c>
      <c r="AV86" s="7">
        <v>0</v>
      </c>
      <c r="AW86" s="6">
        <v>0.28000000000000003</v>
      </c>
      <c r="AX86" s="6">
        <v>0</v>
      </c>
      <c r="AY86" s="6">
        <v>0</v>
      </c>
      <c r="AZ86" s="7">
        <v>2</v>
      </c>
      <c r="BA86" s="8">
        <v>0</v>
      </c>
      <c r="BB86" s="8">
        <v>0</v>
      </c>
      <c r="BC86" s="8">
        <v>0.2</v>
      </c>
      <c r="BD86" s="8">
        <v>0.3</v>
      </c>
      <c r="BE86" s="8">
        <v>0</v>
      </c>
      <c r="BF86" s="8">
        <v>0</v>
      </c>
      <c r="BG86" s="7">
        <v>0</v>
      </c>
      <c r="BH86" s="7">
        <v>0</v>
      </c>
      <c r="BI86" s="7">
        <v>0</v>
      </c>
      <c r="BJ86" s="7">
        <v>0</v>
      </c>
      <c r="BK86" s="8">
        <v>0</v>
      </c>
      <c r="BL86" s="103" t="s">
        <v>671</v>
      </c>
      <c r="BM86" s="103"/>
      <c r="BN86" s="103" t="s">
        <v>671</v>
      </c>
      <c r="BO86" s="103" t="s">
        <v>671</v>
      </c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 t="s">
        <v>671</v>
      </c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9"/>
      <c r="CT86" s="1"/>
    </row>
    <row r="87" spans="1:107" ht="13.5" customHeight="1" x14ac:dyDescent="0.2">
      <c r="A87" s="4" t="s">
        <v>179</v>
      </c>
      <c r="B87" s="4" t="s">
        <v>87</v>
      </c>
      <c r="C87" s="4" t="s">
        <v>180</v>
      </c>
      <c r="D87" s="5" t="s">
        <v>183</v>
      </c>
      <c r="E87" s="10"/>
      <c r="F87" s="4" t="s">
        <v>695</v>
      </c>
      <c r="G87" s="4" t="s">
        <v>87</v>
      </c>
      <c r="H87" s="4" t="s">
        <v>180</v>
      </c>
      <c r="I87" s="5" t="s">
        <v>206</v>
      </c>
      <c r="J87" s="4" t="s">
        <v>847</v>
      </c>
      <c r="K87" s="6">
        <v>65</v>
      </c>
      <c r="L87" s="6">
        <v>27.18</v>
      </c>
      <c r="M87" s="7">
        <v>23</v>
      </c>
      <c r="N87" s="7">
        <v>37</v>
      </c>
      <c r="O87" s="8">
        <v>58.3</v>
      </c>
      <c r="P87" s="8">
        <v>3.2</v>
      </c>
      <c r="Q87" s="8">
        <v>0.6</v>
      </c>
      <c r="R87" s="8">
        <v>2.2000000000000002</v>
      </c>
      <c r="S87" s="8">
        <v>1.1000000000000001</v>
      </c>
      <c r="T87" s="7">
        <v>272</v>
      </c>
      <c r="U87" s="7">
        <v>141</v>
      </c>
      <c r="V87" s="7">
        <v>33</v>
      </c>
      <c r="W87" s="7">
        <v>26</v>
      </c>
      <c r="X87" s="7">
        <v>44</v>
      </c>
      <c r="Y87" s="8">
        <v>0.7</v>
      </c>
      <c r="Z87" s="8">
        <v>0.30000000000000004</v>
      </c>
      <c r="AA87" s="6">
        <v>7.0000000000000007E-2</v>
      </c>
      <c r="AB87" s="6">
        <v>0.35</v>
      </c>
      <c r="AC87" s="7">
        <v>0</v>
      </c>
      <c r="AD87" s="7">
        <v>0</v>
      </c>
      <c r="AE87" s="7">
        <v>1800</v>
      </c>
      <c r="AF87" s="7">
        <v>0</v>
      </c>
      <c r="AG87" s="7">
        <v>1800</v>
      </c>
      <c r="AH87" s="7">
        <v>150</v>
      </c>
      <c r="AI87" s="8">
        <v>0</v>
      </c>
      <c r="AJ87" s="8">
        <v>1</v>
      </c>
      <c r="AK87" s="8">
        <v>0</v>
      </c>
      <c r="AL87" s="8">
        <v>0.6</v>
      </c>
      <c r="AM87" s="8">
        <v>0.2</v>
      </c>
      <c r="AN87" s="7">
        <v>101</v>
      </c>
      <c r="AO87" s="6">
        <v>0.05</v>
      </c>
      <c r="AP87" s="6">
        <v>0.09</v>
      </c>
      <c r="AQ87" s="8">
        <v>0.70000000000000007</v>
      </c>
      <c r="AR87" s="6">
        <v>0.52</v>
      </c>
      <c r="AS87" s="8">
        <v>0.2</v>
      </c>
      <c r="AT87" s="7">
        <v>66</v>
      </c>
      <c r="AU87" s="6">
        <v>0.19999999999999998</v>
      </c>
      <c r="AV87" s="7">
        <v>8</v>
      </c>
      <c r="AW87" s="6">
        <v>0.16</v>
      </c>
      <c r="AX87" s="6">
        <v>0.06</v>
      </c>
      <c r="AY87" s="6">
        <v>0.26</v>
      </c>
      <c r="AZ87" s="7">
        <v>2</v>
      </c>
      <c r="BA87" s="8">
        <v>0.30000000000000004</v>
      </c>
      <c r="BB87" s="8">
        <v>1.4</v>
      </c>
      <c r="BC87" s="8">
        <v>1.6</v>
      </c>
      <c r="BD87" s="8">
        <v>0.4</v>
      </c>
      <c r="BE87" s="8">
        <v>1.7000000000000002</v>
      </c>
      <c r="BF87" s="8">
        <v>0.4</v>
      </c>
      <c r="BG87" s="7">
        <v>0</v>
      </c>
      <c r="BH87" s="7">
        <v>0</v>
      </c>
      <c r="BI87" s="7">
        <v>0</v>
      </c>
      <c r="BJ87" s="7">
        <v>0</v>
      </c>
      <c r="BK87" s="8">
        <v>0</v>
      </c>
      <c r="BL87" s="4" t="s">
        <v>671</v>
      </c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 t="s">
        <v>671</v>
      </c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9"/>
      <c r="CT87" s="1"/>
    </row>
    <row r="88" spans="1:107" ht="13.5" customHeight="1" x14ac:dyDescent="0.2">
      <c r="A88" s="4" t="s">
        <v>179</v>
      </c>
      <c r="B88" s="4" t="s">
        <v>87</v>
      </c>
      <c r="C88" s="4" t="s">
        <v>180</v>
      </c>
      <c r="D88" s="5" t="s">
        <v>184</v>
      </c>
      <c r="E88" s="4"/>
      <c r="F88" s="4" t="s">
        <v>695</v>
      </c>
      <c r="G88" s="4" t="s">
        <v>87</v>
      </c>
      <c r="H88" s="4" t="s">
        <v>180</v>
      </c>
      <c r="I88" s="5" t="s">
        <v>208</v>
      </c>
      <c r="J88" s="4" t="s">
        <v>556</v>
      </c>
      <c r="K88" s="6">
        <v>90</v>
      </c>
      <c r="L88" s="6">
        <v>28.08</v>
      </c>
      <c r="M88" s="7">
        <v>315</v>
      </c>
      <c r="N88" s="7">
        <v>1324</v>
      </c>
      <c r="O88" s="8">
        <v>13.5</v>
      </c>
      <c r="P88" s="8">
        <v>5.6000000000000005</v>
      </c>
      <c r="Q88" s="8">
        <v>0.89999999999999991</v>
      </c>
      <c r="R88" s="8">
        <v>69.599999999999994</v>
      </c>
      <c r="S88" s="8">
        <v>0.4</v>
      </c>
      <c r="T88" s="7">
        <v>1</v>
      </c>
      <c r="U88" s="7">
        <v>101</v>
      </c>
      <c r="V88" s="7">
        <v>8</v>
      </c>
      <c r="W88" s="7">
        <v>24</v>
      </c>
      <c r="X88" s="7">
        <v>97</v>
      </c>
      <c r="Y88" s="8">
        <v>0.8</v>
      </c>
      <c r="Z88" s="8">
        <v>1.2</v>
      </c>
      <c r="AA88" s="6">
        <v>0.2</v>
      </c>
      <c r="AB88" s="6">
        <v>0.73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7">
        <v>0</v>
      </c>
      <c r="AO88" s="6">
        <v>0.08</v>
      </c>
      <c r="AP88" s="6">
        <v>0.02</v>
      </c>
      <c r="AQ88" s="8">
        <v>1.5</v>
      </c>
      <c r="AR88" s="6">
        <v>0.11</v>
      </c>
      <c r="AS88" s="8">
        <v>0</v>
      </c>
      <c r="AT88" s="7">
        <v>11</v>
      </c>
      <c r="AU88" s="6">
        <v>0.55000000000000004</v>
      </c>
      <c r="AV88" s="7">
        <v>0</v>
      </c>
      <c r="AW88" s="6">
        <v>0.28999999999999998</v>
      </c>
      <c r="AX88" s="6">
        <v>0.16999999999999998</v>
      </c>
      <c r="AY88" s="6">
        <v>0.33</v>
      </c>
      <c r="AZ88" s="7">
        <v>0</v>
      </c>
      <c r="BA88" s="8">
        <v>0.8</v>
      </c>
      <c r="BB88" s="8">
        <v>1</v>
      </c>
      <c r="BC88" s="8">
        <v>2.6</v>
      </c>
      <c r="BD88" s="8">
        <v>0</v>
      </c>
      <c r="BE88" s="8">
        <v>1.1000000000000001</v>
      </c>
      <c r="BF88" s="8">
        <v>0.2</v>
      </c>
      <c r="BG88" s="7">
        <v>0</v>
      </c>
      <c r="BH88" s="7">
        <v>0</v>
      </c>
      <c r="BI88" s="7">
        <v>0</v>
      </c>
      <c r="BJ88" s="7">
        <v>2</v>
      </c>
      <c r="BK88" s="8">
        <v>0.5</v>
      </c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9"/>
      <c r="CT88" s="1"/>
    </row>
    <row r="89" spans="1:107" s="64" customFormat="1" ht="13.5" customHeight="1" x14ac:dyDescent="0.2">
      <c r="A89" s="58" t="s">
        <v>179</v>
      </c>
      <c r="B89" s="58" t="s">
        <v>87</v>
      </c>
      <c r="C89" s="58" t="s">
        <v>180</v>
      </c>
      <c r="D89" s="59" t="s">
        <v>185</v>
      </c>
      <c r="E89" s="58"/>
      <c r="F89" s="58" t="s">
        <v>695</v>
      </c>
      <c r="G89" s="58" t="s">
        <v>87</v>
      </c>
      <c r="H89" s="58" t="s">
        <v>180</v>
      </c>
      <c r="I89" s="59" t="s">
        <v>209</v>
      </c>
      <c r="J89" s="58" t="s">
        <v>674</v>
      </c>
      <c r="K89" s="60">
        <v>181</v>
      </c>
      <c r="L89" s="60">
        <v>11.25</v>
      </c>
      <c r="M89" s="61">
        <v>25</v>
      </c>
      <c r="N89" s="61">
        <v>16</v>
      </c>
      <c r="O89" s="62">
        <v>24.1</v>
      </c>
      <c r="P89" s="62">
        <v>1.2</v>
      </c>
      <c r="Q89" s="62">
        <v>0.4</v>
      </c>
      <c r="R89" s="62">
        <v>4.2</v>
      </c>
      <c r="S89" s="62">
        <v>1</v>
      </c>
      <c r="T89" s="61">
        <v>289</v>
      </c>
      <c r="U89" s="61">
        <v>45</v>
      </c>
      <c r="V89" s="61">
        <v>6</v>
      </c>
      <c r="W89" s="61">
        <v>3</v>
      </c>
      <c r="X89" s="61">
        <v>4</v>
      </c>
      <c r="Y89" s="62">
        <v>0</v>
      </c>
      <c r="Z89" s="62">
        <v>0</v>
      </c>
      <c r="AA89" s="60">
        <v>0</v>
      </c>
      <c r="AB89" s="60">
        <v>0.02</v>
      </c>
      <c r="AC89" s="61">
        <v>0</v>
      </c>
      <c r="AD89" s="61">
        <v>0</v>
      </c>
      <c r="AE89" s="61">
        <v>4</v>
      </c>
      <c r="AF89" s="61">
        <v>0</v>
      </c>
      <c r="AG89" s="61">
        <v>4</v>
      </c>
      <c r="AH89" s="61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1">
        <v>29</v>
      </c>
      <c r="AO89" s="60">
        <v>0</v>
      </c>
      <c r="AP89" s="60">
        <v>0</v>
      </c>
      <c r="AQ89" s="62">
        <v>0</v>
      </c>
      <c r="AR89" s="60">
        <v>0.02</v>
      </c>
      <c r="AS89" s="62">
        <v>0</v>
      </c>
      <c r="AT89" s="61">
        <v>9</v>
      </c>
      <c r="AU89" s="60">
        <v>0.03</v>
      </c>
      <c r="AV89" s="61">
        <v>3</v>
      </c>
      <c r="AW89" s="60">
        <v>0</v>
      </c>
      <c r="AX89" s="60">
        <v>0</v>
      </c>
      <c r="AY89" s="60">
        <v>0</v>
      </c>
      <c r="AZ89" s="61">
        <v>0</v>
      </c>
      <c r="BA89" s="62">
        <v>0.1</v>
      </c>
      <c r="BB89" s="62">
        <v>0.2</v>
      </c>
      <c r="BC89" s="62">
        <v>0.30000000000000004</v>
      </c>
      <c r="BD89" s="62">
        <v>0.7</v>
      </c>
      <c r="BE89" s="62">
        <v>0.2</v>
      </c>
      <c r="BF89" s="62">
        <v>0</v>
      </c>
      <c r="BG89" s="61">
        <v>0</v>
      </c>
      <c r="BH89" s="61">
        <v>0</v>
      </c>
      <c r="BI89" s="61">
        <v>0</v>
      </c>
      <c r="BJ89" s="61">
        <v>0</v>
      </c>
      <c r="BK89" s="62">
        <v>0.1</v>
      </c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 t="s">
        <v>671</v>
      </c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63"/>
      <c r="CO89" s="67">
        <f>SUM(M84:M89)</f>
        <v>681</v>
      </c>
      <c r="CP89" s="68">
        <f>SUM(P84:P89)</f>
        <v>30.8</v>
      </c>
      <c r="CQ89" s="68">
        <f>SUM(Q84:Q89)</f>
        <v>21.3</v>
      </c>
      <c r="CR89" s="68">
        <f>SUM(R84:R89)</f>
        <v>90</v>
      </c>
      <c r="CS89" s="68">
        <f>SUM(BD84:BD89)</f>
        <v>3.0999999999999996</v>
      </c>
      <c r="CT89" s="82">
        <v>142</v>
      </c>
      <c r="CU89" s="78">
        <f>$CP89*4/CO89*100</f>
        <v>18.091042584434653</v>
      </c>
      <c r="CV89" s="78">
        <f>CQ89*9/CO89*100</f>
        <v>28.149779735682824</v>
      </c>
      <c r="CW89" s="78">
        <f>CR89*4/CO89*100</f>
        <v>52.863436123348016</v>
      </c>
      <c r="CX89" s="79" t="str">
        <f>IF(AND(CO89&gt;=650,CO89&lt;=850),"○","×")</f>
        <v>○</v>
      </c>
      <c r="CY89" s="79" t="str">
        <f>IF((CS89&lt;3.5),"○","×")</f>
        <v>○</v>
      </c>
      <c r="CZ89" s="79" t="str">
        <f>IF(AND(CT89&gt;=140),"○","×")</f>
        <v>○</v>
      </c>
      <c r="DA89" s="79" t="str">
        <f>IF(AND(CU89&gt;=12.5,CU89&lt;=20.4),"○","×")</f>
        <v>○</v>
      </c>
      <c r="DB89" s="79" t="str">
        <f>IF(AND(CV89&gt;=20.4,CV89&lt;=30.4),"○","×")</f>
        <v>○</v>
      </c>
      <c r="DC89" s="79" t="str">
        <f>IF(AND(CW89&gt;=49.5,CW89&lt;=65.4),"○","×")</f>
        <v>○</v>
      </c>
    </row>
    <row r="90" spans="1:107" ht="13.5" customHeight="1" x14ac:dyDescent="0.2">
      <c r="A90" s="89" t="s">
        <v>186</v>
      </c>
      <c r="B90" s="89" t="s">
        <v>87</v>
      </c>
      <c r="C90" s="92" t="s">
        <v>480</v>
      </c>
      <c r="D90" s="90" t="s">
        <v>187</v>
      </c>
      <c r="E90" s="92" t="s">
        <v>480</v>
      </c>
      <c r="F90" s="94" t="s">
        <v>696</v>
      </c>
      <c r="G90" s="94" t="s">
        <v>87</v>
      </c>
      <c r="H90" s="94" t="s">
        <v>590</v>
      </c>
      <c r="I90" s="90" t="s">
        <v>210</v>
      </c>
      <c r="J90" s="94" t="s">
        <v>591</v>
      </c>
      <c r="K90" s="91">
        <v>197</v>
      </c>
      <c r="L90" s="91">
        <v>125.46</v>
      </c>
      <c r="M90" s="95">
        <v>277</v>
      </c>
      <c r="N90" s="95">
        <v>174</v>
      </c>
      <c r="O90" s="96">
        <v>145.19999999999999</v>
      </c>
      <c r="P90" s="96">
        <v>18.000000000000004</v>
      </c>
      <c r="Q90" s="96">
        <v>15.299999999999999</v>
      </c>
      <c r="R90" s="96">
        <v>15.6</v>
      </c>
      <c r="S90" s="96">
        <v>2.8000000000000003</v>
      </c>
      <c r="T90" s="95">
        <v>598</v>
      </c>
      <c r="U90" s="95">
        <v>419</v>
      </c>
      <c r="V90" s="95">
        <v>16</v>
      </c>
      <c r="W90" s="95">
        <v>27</v>
      </c>
      <c r="X90" s="95">
        <v>188</v>
      </c>
      <c r="Y90" s="96">
        <v>0.7</v>
      </c>
      <c r="Z90" s="96">
        <v>2.5</v>
      </c>
      <c r="AA90" s="97">
        <v>0.11</v>
      </c>
      <c r="AB90" s="97">
        <v>0.11999999999999998</v>
      </c>
      <c r="AC90" s="95">
        <v>5</v>
      </c>
      <c r="AD90" s="95">
        <v>0</v>
      </c>
      <c r="AE90" s="95">
        <v>123</v>
      </c>
      <c r="AF90" s="95">
        <v>23</v>
      </c>
      <c r="AG90" s="95">
        <v>139</v>
      </c>
      <c r="AH90" s="95">
        <v>16</v>
      </c>
      <c r="AI90" s="96">
        <v>0.2</v>
      </c>
      <c r="AJ90" s="96">
        <v>1.1000000000000001</v>
      </c>
      <c r="AK90" s="96">
        <v>0</v>
      </c>
      <c r="AL90" s="96">
        <v>0.6</v>
      </c>
      <c r="AM90" s="96">
        <v>0</v>
      </c>
      <c r="AN90" s="95">
        <v>5</v>
      </c>
      <c r="AO90" s="97">
        <v>0.62</v>
      </c>
      <c r="AP90" s="97">
        <v>0.23</v>
      </c>
      <c r="AQ90" s="96">
        <v>4.5999999999999996</v>
      </c>
      <c r="AR90" s="97">
        <v>0.42</v>
      </c>
      <c r="AS90" s="96">
        <v>0.4</v>
      </c>
      <c r="AT90" s="95">
        <v>21</v>
      </c>
      <c r="AU90" s="97">
        <v>1.2000000000000002</v>
      </c>
      <c r="AV90" s="95">
        <v>28</v>
      </c>
      <c r="AW90" s="97">
        <v>4.88</v>
      </c>
      <c r="AX90" s="97">
        <v>7.05</v>
      </c>
      <c r="AY90" s="97">
        <v>2.0300000000000002</v>
      </c>
      <c r="AZ90" s="95">
        <v>60</v>
      </c>
      <c r="BA90" s="96">
        <v>0.30000000000000004</v>
      </c>
      <c r="BB90" s="96">
        <v>0.79999999999999993</v>
      </c>
      <c r="BC90" s="96">
        <v>1.3</v>
      </c>
      <c r="BD90" s="96">
        <v>1.5000000000000002</v>
      </c>
      <c r="BE90" s="96">
        <v>0.5</v>
      </c>
      <c r="BF90" s="96">
        <v>2</v>
      </c>
      <c r="BG90" s="95">
        <v>1</v>
      </c>
      <c r="BH90" s="95">
        <v>1</v>
      </c>
      <c r="BI90" s="95">
        <v>0</v>
      </c>
      <c r="BJ90" s="95">
        <v>1</v>
      </c>
      <c r="BK90" s="96">
        <v>0.5</v>
      </c>
      <c r="BL90" s="94" t="s">
        <v>671</v>
      </c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 t="s">
        <v>671</v>
      </c>
      <c r="BY90" s="94"/>
      <c r="BZ90" s="94"/>
      <c r="CA90" s="94"/>
      <c r="CB90" s="94" t="s">
        <v>671</v>
      </c>
      <c r="CC90" s="94" t="s">
        <v>671</v>
      </c>
      <c r="CD90" s="94"/>
      <c r="CE90" s="94" t="s">
        <v>671</v>
      </c>
      <c r="CF90" s="94"/>
      <c r="CG90" s="94"/>
      <c r="CH90" s="94"/>
      <c r="CI90" s="94"/>
      <c r="CJ90" s="94"/>
      <c r="CK90" s="94"/>
      <c r="CL90" s="94"/>
      <c r="CM90" s="98"/>
      <c r="CT90" s="1"/>
    </row>
    <row r="91" spans="1:107" ht="13.5" customHeight="1" x14ac:dyDescent="0.2">
      <c r="A91" s="103" t="s">
        <v>186</v>
      </c>
      <c r="B91" s="103" t="s">
        <v>87</v>
      </c>
      <c r="C91" s="10" t="s">
        <v>480</v>
      </c>
      <c r="D91" s="5" t="s">
        <v>188</v>
      </c>
      <c r="E91" s="10" t="s">
        <v>513</v>
      </c>
      <c r="F91" s="103" t="s">
        <v>696</v>
      </c>
      <c r="G91" s="103" t="s">
        <v>87</v>
      </c>
      <c r="H91" s="103" t="s">
        <v>590</v>
      </c>
      <c r="I91" s="5" t="s">
        <v>213</v>
      </c>
      <c r="J91" s="103" t="s">
        <v>592</v>
      </c>
      <c r="K91" s="6">
        <v>20</v>
      </c>
      <c r="L91" s="6">
        <v>12.11</v>
      </c>
      <c r="M91" s="7">
        <v>4</v>
      </c>
      <c r="N91" s="7">
        <v>15</v>
      </c>
      <c r="O91" s="8">
        <v>18.8</v>
      </c>
      <c r="P91" s="8">
        <v>0.2</v>
      </c>
      <c r="Q91" s="8">
        <v>0</v>
      </c>
      <c r="R91" s="8">
        <v>1</v>
      </c>
      <c r="S91" s="8">
        <v>0.2</v>
      </c>
      <c r="T91" s="7">
        <v>0</v>
      </c>
      <c r="U91" s="7">
        <v>53</v>
      </c>
      <c r="V91" s="7">
        <v>6</v>
      </c>
      <c r="W91" s="7">
        <v>2</v>
      </c>
      <c r="X91" s="7">
        <v>6</v>
      </c>
      <c r="Y91" s="8">
        <v>0.1</v>
      </c>
      <c r="Z91" s="8">
        <v>0</v>
      </c>
      <c r="AA91" s="6">
        <v>0</v>
      </c>
      <c r="AB91" s="6">
        <v>0.04</v>
      </c>
      <c r="AC91" s="7">
        <v>0</v>
      </c>
      <c r="AD91" s="7">
        <v>0</v>
      </c>
      <c r="AE91" s="7">
        <v>139</v>
      </c>
      <c r="AF91" s="7">
        <v>1</v>
      </c>
      <c r="AG91" s="7">
        <v>139</v>
      </c>
      <c r="AH91" s="7">
        <v>12</v>
      </c>
      <c r="AI91" s="8">
        <v>0</v>
      </c>
      <c r="AJ91" s="8">
        <v>0.1</v>
      </c>
      <c r="AK91" s="8">
        <v>0</v>
      </c>
      <c r="AL91" s="8">
        <v>0</v>
      </c>
      <c r="AM91" s="8">
        <v>0</v>
      </c>
      <c r="AN91" s="7">
        <v>11</v>
      </c>
      <c r="AO91" s="6">
        <v>0.02</v>
      </c>
      <c r="AP91" s="6">
        <v>0.01</v>
      </c>
      <c r="AQ91" s="8">
        <v>0</v>
      </c>
      <c r="AR91" s="6">
        <v>0.03</v>
      </c>
      <c r="AS91" s="8">
        <v>0</v>
      </c>
      <c r="AT91" s="7">
        <v>14</v>
      </c>
      <c r="AU91" s="6">
        <v>0.04</v>
      </c>
      <c r="AV91" s="7">
        <v>2</v>
      </c>
      <c r="AW91" s="6">
        <v>0</v>
      </c>
      <c r="AX91" s="6">
        <v>0</v>
      </c>
      <c r="AY91" s="6">
        <v>0</v>
      </c>
      <c r="AZ91" s="7">
        <v>0</v>
      </c>
      <c r="BA91" s="8">
        <v>0</v>
      </c>
      <c r="BB91" s="8">
        <v>0.30000000000000004</v>
      </c>
      <c r="BC91" s="8">
        <v>0.30000000000000004</v>
      </c>
      <c r="BD91" s="8">
        <v>0</v>
      </c>
      <c r="BE91" s="8">
        <v>0.2</v>
      </c>
      <c r="BF91" s="8">
        <v>0</v>
      </c>
      <c r="BG91" s="7">
        <v>0</v>
      </c>
      <c r="BH91" s="7">
        <v>0</v>
      </c>
      <c r="BI91" s="7">
        <v>0</v>
      </c>
      <c r="BJ91" s="7">
        <v>0</v>
      </c>
      <c r="BK91" s="8">
        <v>0.2</v>
      </c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9"/>
      <c r="CT91" s="1"/>
    </row>
    <row r="92" spans="1:107" ht="13.5" customHeight="1" x14ac:dyDescent="0.2">
      <c r="A92" s="4" t="s">
        <v>186</v>
      </c>
      <c r="B92" s="4" t="s">
        <v>87</v>
      </c>
      <c r="C92" s="10" t="s">
        <v>480</v>
      </c>
      <c r="D92" s="5" t="s">
        <v>188</v>
      </c>
      <c r="E92" s="10"/>
      <c r="F92" s="4" t="s">
        <v>696</v>
      </c>
      <c r="G92" s="4" t="s">
        <v>87</v>
      </c>
      <c r="H92" s="4" t="s">
        <v>590</v>
      </c>
      <c r="I92" s="5" t="s">
        <v>214</v>
      </c>
      <c r="J92" s="4" t="s">
        <v>593</v>
      </c>
      <c r="K92" s="6">
        <v>78.5</v>
      </c>
      <c r="L92" s="6">
        <v>45.57</v>
      </c>
      <c r="M92" s="7">
        <v>123</v>
      </c>
      <c r="N92" s="7">
        <v>1</v>
      </c>
      <c r="O92" s="8">
        <v>56.199999999999996</v>
      </c>
      <c r="P92" s="8">
        <v>2.7</v>
      </c>
      <c r="Q92" s="8">
        <v>7.8000000000000007</v>
      </c>
      <c r="R92" s="8">
        <v>10.7</v>
      </c>
      <c r="S92" s="8">
        <v>1.1000000000000001</v>
      </c>
      <c r="T92" s="7">
        <v>246</v>
      </c>
      <c r="U92" s="7">
        <v>221</v>
      </c>
      <c r="V92" s="7">
        <v>4</v>
      </c>
      <c r="W92" s="7">
        <v>12</v>
      </c>
      <c r="X92" s="7">
        <v>40</v>
      </c>
      <c r="Y92" s="8">
        <v>0.30000000000000004</v>
      </c>
      <c r="Z92" s="8">
        <v>0.30000000000000004</v>
      </c>
      <c r="AA92" s="6">
        <v>7.0000000000000007E-2</v>
      </c>
      <c r="AB92" s="6">
        <v>0.06</v>
      </c>
      <c r="AC92" s="7">
        <v>4</v>
      </c>
      <c r="AD92" s="7">
        <v>0</v>
      </c>
      <c r="AE92" s="7">
        <v>11</v>
      </c>
      <c r="AF92" s="7">
        <v>1</v>
      </c>
      <c r="AG92" s="7">
        <v>12</v>
      </c>
      <c r="AH92" s="7">
        <v>4</v>
      </c>
      <c r="AI92" s="8">
        <v>0.6</v>
      </c>
      <c r="AJ92" s="8">
        <v>0.6</v>
      </c>
      <c r="AK92" s="8">
        <v>0</v>
      </c>
      <c r="AL92" s="8">
        <v>0</v>
      </c>
      <c r="AM92" s="8">
        <v>0</v>
      </c>
      <c r="AN92" s="7">
        <v>18</v>
      </c>
      <c r="AO92" s="6">
        <v>7.0000000000000007E-2</v>
      </c>
      <c r="AP92" s="6">
        <v>0.05</v>
      </c>
      <c r="AQ92" s="8">
        <v>2.1</v>
      </c>
      <c r="AR92" s="6">
        <v>0.12</v>
      </c>
      <c r="AS92" s="8">
        <v>0.9</v>
      </c>
      <c r="AT92" s="7">
        <v>16</v>
      </c>
      <c r="AU92" s="6">
        <v>0.41000000000000003</v>
      </c>
      <c r="AV92" s="7">
        <v>19</v>
      </c>
      <c r="AW92" s="6">
        <v>0.81</v>
      </c>
      <c r="AX92" s="6">
        <v>3.02</v>
      </c>
      <c r="AY92" s="6">
        <v>2.87</v>
      </c>
      <c r="AZ92" s="7">
        <v>26</v>
      </c>
      <c r="BA92" s="8">
        <v>0.3</v>
      </c>
      <c r="BB92" s="8">
        <v>0.7</v>
      </c>
      <c r="BC92" s="8">
        <v>1</v>
      </c>
      <c r="BD92" s="8">
        <v>0.60000000000000009</v>
      </c>
      <c r="BE92" s="8">
        <v>0</v>
      </c>
      <c r="BF92" s="8">
        <v>0</v>
      </c>
      <c r="BG92" s="7">
        <v>0</v>
      </c>
      <c r="BH92" s="7">
        <v>0</v>
      </c>
      <c r="BI92" s="7">
        <v>0</v>
      </c>
      <c r="BJ92" s="7">
        <v>0</v>
      </c>
      <c r="BK92" s="8">
        <v>0</v>
      </c>
      <c r="BL92" s="4"/>
      <c r="BM92" s="4"/>
      <c r="BN92" s="4" t="s">
        <v>671</v>
      </c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 t="s">
        <v>671</v>
      </c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9"/>
      <c r="CT92" s="1"/>
    </row>
    <row r="93" spans="1:107" ht="13.5" customHeight="1" x14ac:dyDescent="0.2">
      <c r="A93" s="4" t="s">
        <v>186</v>
      </c>
      <c r="B93" s="4" t="s">
        <v>87</v>
      </c>
      <c r="C93" s="10" t="s">
        <v>480</v>
      </c>
      <c r="D93" s="5" t="s">
        <v>189</v>
      </c>
      <c r="E93" s="10"/>
      <c r="F93" s="4" t="s">
        <v>696</v>
      </c>
      <c r="G93" s="4" t="s">
        <v>87</v>
      </c>
      <c r="H93" s="4" t="s">
        <v>590</v>
      </c>
      <c r="I93" s="5" t="s">
        <v>215</v>
      </c>
      <c r="J93" s="4" t="s">
        <v>556</v>
      </c>
      <c r="K93" s="6">
        <v>90</v>
      </c>
      <c r="L93" s="6">
        <v>28.08</v>
      </c>
      <c r="M93" s="7">
        <v>315</v>
      </c>
      <c r="N93" s="7">
        <v>1324</v>
      </c>
      <c r="O93" s="8">
        <v>13.5</v>
      </c>
      <c r="P93" s="8">
        <v>5.6000000000000005</v>
      </c>
      <c r="Q93" s="8">
        <v>0.89999999999999991</v>
      </c>
      <c r="R93" s="8">
        <v>69.599999999999994</v>
      </c>
      <c r="S93" s="8">
        <v>0.4</v>
      </c>
      <c r="T93" s="7">
        <v>1</v>
      </c>
      <c r="U93" s="7">
        <v>101</v>
      </c>
      <c r="V93" s="7">
        <v>8</v>
      </c>
      <c r="W93" s="7">
        <v>24</v>
      </c>
      <c r="X93" s="7">
        <v>97</v>
      </c>
      <c r="Y93" s="8">
        <v>0.8</v>
      </c>
      <c r="Z93" s="8">
        <v>1.2</v>
      </c>
      <c r="AA93" s="6">
        <v>0.2</v>
      </c>
      <c r="AB93" s="6">
        <v>0.73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7">
        <v>0</v>
      </c>
      <c r="AO93" s="6">
        <v>0.08</v>
      </c>
      <c r="AP93" s="6">
        <v>0.02</v>
      </c>
      <c r="AQ93" s="8">
        <v>1.5</v>
      </c>
      <c r="AR93" s="6">
        <v>0.11</v>
      </c>
      <c r="AS93" s="8">
        <v>0</v>
      </c>
      <c r="AT93" s="7">
        <v>11</v>
      </c>
      <c r="AU93" s="6">
        <v>0.55000000000000004</v>
      </c>
      <c r="AV93" s="7">
        <v>0</v>
      </c>
      <c r="AW93" s="6">
        <v>0.28999999999999998</v>
      </c>
      <c r="AX93" s="6">
        <v>0.16999999999999998</v>
      </c>
      <c r="AY93" s="6">
        <v>0.33</v>
      </c>
      <c r="AZ93" s="7">
        <v>0</v>
      </c>
      <c r="BA93" s="8">
        <v>0.8</v>
      </c>
      <c r="BB93" s="8">
        <v>1</v>
      </c>
      <c r="BC93" s="8">
        <v>2.6</v>
      </c>
      <c r="BD93" s="8">
        <v>0</v>
      </c>
      <c r="BE93" s="8">
        <v>1.1000000000000001</v>
      </c>
      <c r="BF93" s="8">
        <v>0.2</v>
      </c>
      <c r="BG93" s="7">
        <v>0</v>
      </c>
      <c r="BH93" s="7">
        <v>0</v>
      </c>
      <c r="BI93" s="7">
        <v>0</v>
      </c>
      <c r="BJ93" s="7">
        <v>2</v>
      </c>
      <c r="BK93" s="8">
        <v>0.5</v>
      </c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9"/>
      <c r="CT93" s="1"/>
    </row>
    <row r="94" spans="1:107" s="64" customFormat="1" ht="13.5" customHeight="1" x14ac:dyDescent="0.2">
      <c r="A94" s="58" t="s">
        <v>186</v>
      </c>
      <c r="B94" s="58" t="s">
        <v>87</v>
      </c>
      <c r="C94" s="65" t="s">
        <v>480</v>
      </c>
      <c r="D94" s="59" t="s">
        <v>190</v>
      </c>
      <c r="E94" s="58"/>
      <c r="F94" s="58" t="s">
        <v>696</v>
      </c>
      <c r="G94" s="58" t="s">
        <v>87</v>
      </c>
      <c r="H94" s="58" t="s">
        <v>590</v>
      </c>
      <c r="I94" s="59" t="s">
        <v>217</v>
      </c>
      <c r="J94" s="58" t="s">
        <v>674</v>
      </c>
      <c r="K94" s="60">
        <v>181</v>
      </c>
      <c r="L94" s="60">
        <v>11.25</v>
      </c>
      <c r="M94" s="61">
        <v>25</v>
      </c>
      <c r="N94" s="61">
        <v>16</v>
      </c>
      <c r="O94" s="62">
        <v>24.1</v>
      </c>
      <c r="P94" s="62">
        <v>1.2</v>
      </c>
      <c r="Q94" s="62">
        <v>0.4</v>
      </c>
      <c r="R94" s="62">
        <v>4.2</v>
      </c>
      <c r="S94" s="62">
        <v>1</v>
      </c>
      <c r="T94" s="61">
        <v>289</v>
      </c>
      <c r="U94" s="61">
        <v>45</v>
      </c>
      <c r="V94" s="61">
        <v>6</v>
      </c>
      <c r="W94" s="61">
        <v>3</v>
      </c>
      <c r="X94" s="61">
        <v>4</v>
      </c>
      <c r="Y94" s="62">
        <v>0</v>
      </c>
      <c r="Z94" s="62">
        <v>0</v>
      </c>
      <c r="AA94" s="60">
        <v>0</v>
      </c>
      <c r="AB94" s="60">
        <v>0.02</v>
      </c>
      <c r="AC94" s="61">
        <v>0</v>
      </c>
      <c r="AD94" s="61">
        <v>0</v>
      </c>
      <c r="AE94" s="61">
        <v>4</v>
      </c>
      <c r="AF94" s="61">
        <v>0</v>
      </c>
      <c r="AG94" s="61">
        <v>4</v>
      </c>
      <c r="AH94" s="61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1">
        <v>29</v>
      </c>
      <c r="AO94" s="60">
        <v>0</v>
      </c>
      <c r="AP94" s="60">
        <v>0</v>
      </c>
      <c r="AQ94" s="62">
        <v>0</v>
      </c>
      <c r="AR94" s="60">
        <v>0.02</v>
      </c>
      <c r="AS94" s="62">
        <v>0</v>
      </c>
      <c r="AT94" s="61">
        <v>9</v>
      </c>
      <c r="AU94" s="60">
        <v>0.03</v>
      </c>
      <c r="AV94" s="61">
        <v>3</v>
      </c>
      <c r="AW94" s="60">
        <v>0</v>
      </c>
      <c r="AX94" s="60">
        <v>0</v>
      </c>
      <c r="AY94" s="60">
        <v>0</v>
      </c>
      <c r="AZ94" s="61">
        <v>0</v>
      </c>
      <c r="BA94" s="62">
        <v>0.1</v>
      </c>
      <c r="BB94" s="62">
        <v>0.2</v>
      </c>
      <c r="BC94" s="62">
        <v>0.30000000000000004</v>
      </c>
      <c r="BD94" s="62">
        <v>0.7</v>
      </c>
      <c r="BE94" s="62">
        <v>0.2</v>
      </c>
      <c r="BF94" s="62">
        <v>0</v>
      </c>
      <c r="BG94" s="61">
        <v>0</v>
      </c>
      <c r="BH94" s="61">
        <v>0</v>
      </c>
      <c r="BI94" s="61">
        <v>0</v>
      </c>
      <c r="BJ94" s="61">
        <v>0</v>
      </c>
      <c r="BK94" s="62">
        <v>0.1</v>
      </c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 t="s">
        <v>671</v>
      </c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63"/>
      <c r="CO94" s="67">
        <f>SUM(M90:M94)</f>
        <v>744</v>
      </c>
      <c r="CP94" s="68">
        <f>SUM(P90:P94)</f>
        <v>27.700000000000003</v>
      </c>
      <c r="CQ94" s="68">
        <f>SUM(Q90:Q94)</f>
        <v>24.4</v>
      </c>
      <c r="CR94" s="68">
        <f>SUM(R90:R94)</f>
        <v>101.1</v>
      </c>
      <c r="CS94" s="68">
        <f>SUM(BD90:BD94)</f>
        <v>2.8000000000000007</v>
      </c>
      <c r="CT94" s="82">
        <v>157</v>
      </c>
      <c r="CU94" s="78">
        <f>$CP94*4/CO94*100</f>
        <v>14.892473118279574</v>
      </c>
      <c r="CV94" s="78">
        <f>CQ94*9/CO94*100</f>
        <v>29.516129032258064</v>
      </c>
      <c r="CW94" s="78">
        <f>CR94*4/CO94*100</f>
        <v>54.354838709677409</v>
      </c>
      <c r="CX94" s="79" t="str">
        <f>IF(AND(CO94&gt;=650,CO94&lt;=850),"○","×")</f>
        <v>○</v>
      </c>
      <c r="CY94" s="79" t="str">
        <f>IF((CS94&lt;3.5),"○","×")</f>
        <v>○</v>
      </c>
      <c r="CZ94" s="79" t="str">
        <f>IF(AND(CT94&gt;=140),"○","×")</f>
        <v>○</v>
      </c>
      <c r="DA94" s="79" t="str">
        <f>IF(AND(CU94&gt;=12.5,CU94&lt;=20.4),"○","×")</f>
        <v>○</v>
      </c>
      <c r="DB94" s="79" t="str">
        <f>IF(AND(CV94&gt;=20.4,CV94&lt;=30.4),"○","×")</f>
        <v>○</v>
      </c>
      <c r="DC94" s="79" t="str">
        <f>IF(AND(CW94&gt;=49.5,CW94&lt;=65.4),"○","×")</f>
        <v>○</v>
      </c>
    </row>
    <row r="95" spans="1:107" ht="13.5" customHeight="1" x14ac:dyDescent="0.2">
      <c r="A95" s="89" t="s">
        <v>191</v>
      </c>
      <c r="B95" s="89" t="s">
        <v>87</v>
      </c>
      <c r="C95" s="94" t="s">
        <v>192</v>
      </c>
      <c r="D95" s="90" t="s">
        <v>193</v>
      </c>
      <c r="E95" s="94" t="s">
        <v>192</v>
      </c>
      <c r="F95" s="94" t="s">
        <v>697</v>
      </c>
      <c r="G95" s="94" t="s">
        <v>87</v>
      </c>
      <c r="H95" s="94" t="s">
        <v>192</v>
      </c>
      <c r="I95" s="90" t="s">
        <v>218</v>
      </c>
      <c r="J95" s="94" t="s">
        <v>594</v>
      </c>
      <c r="K95" s="91">
        <v>192</v>
      </c>
      <c r="L95" s="91">
        <v>141.58000000000001</v>
      </c>
      <c r="M95" s="95">
        <v>291</v>
      </c>
      <c r="N95" s="95">
        <v>153</v>
      </c>
      <c r="O95" s="96">
        <v>140.80000000000004</v>
      </c>
      <c r="P95" s="96">
        <v>20</v>
      </c>
      <c r="Q95" s="96">
        <v>18.100000000000001</v>
      </c>
      <c r="R95" s="96">
        <v>10.299999999999999</v>
      </c>
      <c r="S95" s="96">
        <v>2.6</v>
      </c>
      <c r="T95" s="95">
        <v>58</v>
      </c>
      <c r="U95" s="95">
        <v>499</v>
      </c>
      <c r="V95" s="95">
        <v>40</v>
      </c>
      <c r="W95" s="95">
        <v>31</v>
      </c>
      <c r="X95" s="95">
        <v>204</v>
      </c>
      <c r="Y95" s="96">
        <v>0.89999999999999991</v>
      </c>
      <c r="Z95" s="96">
        <v>2.9000000000000004</v>
      </c>
      <c r="AA95" s="97">
        <v>0.13</v>
      </c>
      <c r="AB95" s="97">
        <v>0.15</v>
      </c>
      <c r="AC95" s="95">
        <v>5</v>
      </c>
      <c r="AD95" s="95">
        <v>0</v>
      </c>
      <c r="AE95" s="95">
        <v>254</v>
      </c>
      <c r="AF95" s="95">
        <v>5</v>
      </c>
      <c r="AG95" s="95">
        <v>257</v>
      </c>
      <c r="AH95" s="95">
        <v>27</v>
      </c>
      <c r="AI95" s="96">
        <v>0.2</v>
      </c>
      <c r="AJ95" s="96">
        <v>1.0999999999999999</v>
      </c>
      <c r="AK95" s="96">
        <v>0</v>
      </c>
      <c r="AL95" s="96">
        <v>0.6</v>
      </c>
      <c r="AM95" s="96">
        <v>0</v>
      </c>
      <c r="AN95" s="95">
        <v>27</v>
      </c>
      <c r="AO95" s="97">
        <v>0.70000000000000007</v>
      </c>
      <c r="AP95" s="97">
        <v>0.26</v>
      </c>
      <c r="AQ95" s="96">
        <v>5</v>
      </c>
      <c r="AR95" s="97">
        <v>0.43000000000000005</v>
      </c>
      <c r="AS95" s="96">
        <v>0.4</v>
      </c>
      <c r="AT95" s="95">
        <v>41</v>
      </c>
      <c r="AU95" s="97">
        <v>1.34</v>
      </c>
      <c r="AV95" s="95">
        <v>16</v>
      </c>
      <c r="AW95" s="97">
        <v>5.39</v>
      </c>
      <c r="AX95" s="97">
        <v>7.7</v>
      </c>
      <c r="AY95" s="97">
        <v>2.1899999999999995</v>
      </c>
      <c r="AZ95" s="95">
        <v>65</v>
      </c>
      <c r="BA95" s="96">
        <v>0.4</v>
      </c>
      <c r="BB95" s="96">
        <v>0.8</v>
      </c>
      <c r="BC95" s="96">
        <v>1.3</v>
      </c>
      <c r="BD95" s="96">
        <v>1.2000000000000002</v>
      </c>
      <c r="BE95" s="96">
        <v>0.70000000000000007</v>
      </c>
      <c r="BF95" s="96">
        <v>2</v>
      </c>
      <c r="BG95" s="95">
        <v>1</v>
      </c>
      <c r="BH95" s="95">
        <v>0</v>
      </c>
      <c r="BI95" s="95">
        <v>0</v>
      </c>
      <c r="BJ95" s="95">
        <v>2</v>
      </c>
      <c r="BK95" s="96">
        <v>0.89999999999999991</v>
      </c>
      <c r="BL95" s="94" t="s">
        <v>671</v>
      </c>
      <c r="BM95" s="94"/>
      <c r="BN95" s="94"/>
      <c r="BO95" s="94" t="s">
        <v>671</v>
      </c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 t="s">
        <v>671</v>
      </c>
      <c r="CC95" s="94" t="s">
        <v>671</v>
      </c>
      <c r="CD95" s="94"/>
      <c r="CE95" s="94" t="s">
        <v>671</v>
      </c>
      <c r="CF95" s="94"/>
      <c r="CG95" s="94"/>
      <c r="CH95" s="94"/>
      <c r="CI95" s="94"/>
      <c r="CJ95" s="94"/>
      <c r="CK95" s="94"/>
      <c r="CL95" s="94"/>
      <c r="CM95" s="98"/>
      <c r="CT95" s="1"/>
    </row>
    <row r="96" spans="1:107" ht="13.5" customHeight="1" x14ac:dyDescent="0.2">
      <c r="A96" s="103" t="s">
        <v>191</v>
      </c>
      <c r="B96" s="103" t="s">
        <v>87</v>
      </c>
      <c r="C96" s="103" t="s">
        <v>192</v>
      </c>
      <c r="D96" s="5" t="s">
        <v>194</v>
      </c>
      <c r="E96" s="10" t="s">
        <v>514</v>
      </c>
      <c r="F96" s="103" t="s">
        <v>697</v>
      </c>
      <c r="G96" s="103" t="s">
        <v>87</v>
      </c>
      <c r="H96" s="103" t="s">
        <v>192</v>
      </c>
      <c r="I96" s="5" t="s">
        <v>219</v>
      </c>
      <c r="J96" s="103" t="s">
        <v>595</v>
      </c>
      <c r="K96" s="6">
        <v>148.15</v>
      </c>
      <c r="L96" s="6">
        <v>43.4</v>
      </c>
      <c r="M96" s="7">
        <v>94</v>
      </c>
      <c r="N96" s="7">
        <v>64</v>
      </c>
      <c r="O96" s="8">
        <v>67.599999999999994</v>
      </c>
      <c r="P96" s="8">
        <v>3</v>
      </c>
      <c r="Q96" s="8">
        <v>3.8000000000000003</v>
      </c>
      <c r="R96" s="8">
        <v>11.999999999999998</v>
      </c>
      <c r="S96" s="8">
        <v>1.8</v>
      </c>
      <c r="T96" s="7">
        <v>510</v>
      </c>
      <c r="U96" s="7">
        <v>229</v>
      </c>
      <c r="V96" s="7">
        <v>5</v>
      </c>
      <c r="W96" s="7">
        <v>13</v>
      </c>
      <c r="X96" s="7">
        <v>33</v>
      </c>
      <c r="Y96" s="8">
        <v>0.30000000000000004</v>
      </c>
      <c r="Z96" s="8">
        <v>0.30000000000000004</v>
      </c>
      <c r="AA96" s="6">
        <v>0.05</v>
      </c>
      <c r="AB96" s="6">
        <v>0.08</v>
      </c>
      <c r="AC96" s="7">
        <v>2</v>
      </c>
      <c r="AD96" s="7">
        <v>0</v>
      </c>
      <c r="AE96" s="7">
        <v>0</v>
      </c>
      <c r="AF96" s="7">
        <v>0</v>
      </c>
      <c r="AG96" s="7">
        <v>0</v>
      </c>
      <c r="AH96" s="7">
        <v>2</v>
      </c>
      <c r="AI96" s="8">
        <v>0</v>
      </c>
      <c r="AJ96" s="8">
        <v>0.30000000000000004</v>
      </c>
      <c r="AK96" s="8">
        <v>0</v>
      </c>
      <c r="AL96" s="8">
        <v>0.3</v>
      </c>
      <c r="AM96" s="8">
        <v>0</v>
      </c>
      <c r="AN96" s="7">
        <v>13</v>
      </c>
      <c r="AO96" s="6">
        <v>0.08</v>
      </c>
      <c r="AP96" s="6">
        <v>0.04</v>
      </c>
      <c r="AQ96" s="8">
        <v>0.9</v>
      </c>
      <c r="AR96" s="6">
        <v>0.15</v>
      </c>
      <c r="AS96" s="8">
        <v>0</v>
      </c>
      <c r="AT96" s="7">
        <v>12</v>
      </c>
      <c r="AU96" s="6">
        <v>0.32</v>
      </c>
      <c r="AV96" s="7">
        <v>12</v>
      </c>
      <c r="AW96" s="6">
        <v>1.05</v>
      </c>
      <c r="AX96" s="6">
        <v>1.8800000000000001</v>
      </c>
      <c r="AY96" s="6">
        <v>0.57000000000000006</v>
      </c>
      <c r="AZ96" s="7">
        <v>7</v>
      </c>
      <c r="BA96" s="8">
        <v>0.4</v>
      </c>
      <c r="BB96" s="8">
        <v>0.8</v>
      </c>
      <c r="BC96" s="8">
        <v>1.1000000000000001</v>
      </c>
      <c r="BD96" s="8">
        <v>1.3</v>
      </c>
      <c r="BE96" s="8">
        <v>0.1</v>
      </c>
      <c r="BF96" s="8">
        <v>1</v>
      </c>
      <c r="BG96" s="7">
        <v>0</v>
      </c>
      <c r="BH96" s="7">
        <v>0</v>
      </c>
      <c r="BI96" s="7">
        <v>0</v>
      </c>
      <c r="BJ96" s="7">
        <v>0</v>
      </c>
      <c r="BK96" s="8">
        <v>0.1</v>
      </c>
      <c r="BL96" s="103" t="s">
        <v>671</v>
      </c>
      <c r="BM96" s="103"/>
      <c r="BN96" s="103"/>
      <c r="BO96" s="103" t="s">
        <v>671</v>
      </c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 t="s">
        <v>671</v>
      </c>
      <c r="CC96" s="103" t="s">
        <v>671</v>
      </c>
      <c r="CD96" s="103"/>
      <c r="CE96" s="103" t="s">
        <v>671</v>
      </c>
      <c r="CF96" s="103"/>
      <c r="CG96" s="103"/>
      <c r="CH96" s="103"/>
      <c r="CI96" s="103"/>
      <c r="CJ96" s="103"/>
      <c r="CK96" s="103"/>
      <c r="CL96" s="103"/>
      <c r="CM96" s="9"/>
      <c r="CT96" s="1"/>
    </row>
    <row r="97" spans="1:107" ht="13.5" customHeight="1" x14ac:dyDescent="0.2">
      <c r="A97" s="4" t="s">
        <v>191</v>
      </c>
      <c r="B97" s="4" t="s">
        <v>87</v>
      </c>
      <c r="C97" s="4" t="s">
        <v>192</v>
      </c>
      <c r="D97" s="5" t="s">
        <v>194</v>
      </c>
      <c r="E97" s="10"/>
      <c r="F97" s="4" t="s">
        <v>697</v>
      </c>
      <c r="G97" s="4" t="s">
        <v>87</v>
      </c>
      <c r="H97" s="4" t="s">
        <v>192</v>
      </c>
      <c r="I97" s="5" t="s">
        <v>221</v>
      </c>
      <c r="J97" s="4" t="s">
        <v>556</v>
      </c>
      <c r="K97" s="6">
        <v>90</v>
      </c>
      <c r="L97" s="6">
        <v>28.08</v>
      </c>
      <c r="M97" s="7">
        <v>315</v>
      </c>
      <c r="N97" s="7">
        <v>1324</v>
      </c>
      <c r="O97" s="8">
        <v>13.5</v>
      </c>
      <c r="P97" s="8">
        <v>5.6000000000000005</v>
      </c>
      <c r="Q97" s="8">
        <v>0.89999999999999991</v>
      </c>
      <c r="R97" s="8">
        <v>69.599999999999994</v>
      </c>
      <c r="S97" s="8">
        <v>0.4</v>
      </c>
      <c r="T97" s="7">
        <v>1</v>
      </c>
      <c r="U97" s="7">
        <v>101</v>
      </c>
      <c r="V97" s="7">
        <v>8</v>
      </c>
      <c r="W97" s="7">
        <v>24</v>
      </c>
      <c r="X97" s="7">
        <v>97</v>
      </c>
      <c r="Y97" s="8">
        <v>0.8</v>
      </c>
      <c r="Z97" s="8">
        <v>1.2</v>
      </c>
      <c r="AA97" s="6">
        <v>0.2</v>
      </c>
      <c r="AB97" s="6">
        <v>0.73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7">
        <v>0</v>
      </c>
      <c r="AO97" s="6">
        <v>0.08</v>
      </c>
      <c r="AP97" s="6">
        <v>0.02</v>
      </c>
      <c r="AQ97" s="8">
        <v>1.5</v>
      </c>
      <c r="AR97" s="6">
        <v>0.11</v>
      </c>
      <c r="AS97" s="8">
        <v>0</v>
      </c>
      <c r="AT97" s="7">
        <v>11</v>
      </c>
      <c r="AU97" s="6">
        <v>0.55000000000000004</v>
      </c>
      <c r="AV97" s="7">
        <v>0</v>
      </c>
      <c r="AW97" s="6">
        <v>0.28999999999999998</v>
      </c>
      <c r="AX97" s="6">
        <v>0.16999999999999998</v>
      </c>
      <c r="AY97" s="6">
        <v>0.33</v>
      </c>
      <c r="AZ97" s="7">
        <v>0</v>
      </c>
      <c r="BA97" s="8">
        <v>0.8</v>
      </c>
      <c r="BB97" s="8">
        <v>1</v>
      </c>
      <c r="BC97" s="8">
        <v>2.6</v>
      </c>
      <c r="BD97" s="8">
        <v>0</v>
      </c>
      <c r="BE97" s="8">
        <v>1.1000000000000001</v>
      </c>
      <c r="BF97" s="8">
        <v>0.2</v>
      </c>
      <c r="BG97" s="7">
        <v>0</v>
      </c>
      <c r="BH97" s="7">
        <v>0</v>
      </c>
      <c r="BI97" s="7">
        <v>0</v>
      </c>
      <c r="BJ97" s="7">
        <v>2</v>
      </c>
      <c r="BK97" s="8">
        <v>0.5</v>
      </c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9"/>
      <c r="CT97" s="1"/>
    </row>
    <row r="98" spans="1:107" s="64" customFormat="1" ht="13.5" customHeight="1" x14ac:dyDescent="0.2">
      <c r="A98" s="58" t="s">
        <v>191</v>
      </c>
      <c r="B98" s="58" t="s">
        <v>87</v>
      </c>
      <c r="C98" s="58" t="s">
        <v>192</v>
      </c>
      <c r="D98" s="59" t="s">
        <v>195</v>
      </c>
      <c r="E98" s="65"/>
      <c r="F98" s="58" t="s">
        <v>697</v>
      </c>
      <c r="G98" s="58" t="s">
        <v>87</v>
      </c>
      <c r="H98" s="58" t="s">
        <v>192</v>
      </c>
      <c r="I98" s="59" t="s">
        <v>222</v>
      </c>
      <c r="J98" s="58" t="s">
        <v>674</v>
      </c>
      <c r="K98" s="60">
        <v>181</v>
      </c>
      <c r="L98" s="60">
        <v>11.25</v>
      </c>
      <c r="M98" s="61">
        <v>25</v>
      </c>
      <c r="N98" s="61">
        <v>16</v>
      </c>
      <c r="O98" s="62">
        <v>24.1</v>
      </c>
      <c r="P98" s="62">
        <v>1.2</v>
      </c>
      <c r="Q98" s="62">
        <v>0.4</v>
      </c>
      <c r="R98" s="62">
        <v>4.2</v>
      </c>
      <c r="S98" s="62">
        <v>1</v>
      </c>
      <c r="T98" s="61">
        <v>289</v>
      </c>
      <c r="U98" s="61">
        <v>45</v>
      </c>
      <c r="V98" s="61">
        <v>6</v>
      </c>
      <c r="W98" s="61">
        <v>3</v>
      </c>
      <c r="X98" s="61">
        <v>4</v>
      </c>
      <c r="Y98" s="62">
        <v>0</v>
      </c>
      <c r="Z98" s="62">
        <v>0</v>
      </c>
      <c r="AA98" s="60">
        <v>0</v>
      </c>
      <c r="AB98" s="60">
        <v>0.02</v>
      </c>
      <c r="AC98" s="61">
        <v>0</v>
      </c>
      <c r="AD98" s="61">
        <v>0</v>
      </c>
      <c r="AE98" s="61">
        <v>4</v>
      </c>
      <c r="AF98" s="61">
        <v>0</v>
      </c>
      <c r="AG98" s="61">
        <v>4</v>
      </c>
      <c r="AH98" s="61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1">
        <v>29</v>
      </c>
      <c r="AO98" s="60">
        <v>0</v>
      </c>
      <c r="AP98" s="60">
        <v>0</v>
      </c>
      <c r="AQ98" s="62">
        <v>0</v>
      </c>
      <c r="AR98" s="60">
        <v>0.02</v>
      </c>
      <c r="AS98" s="62">
        <v>0</v>
      </c>
      <c r="AT98" s="61">
        <v>9</v>
      </c>
      <c r="AU98" s="60">
        <v>0.03</v>
      </c>
      <c r="AV98" s="61">
        <v>3</v>
      </c>
      <c r="AW98" s="60">
        <v>0</v>
      </c>
      <c r="AX98" s="60">
        <v>0</v>
      </c>
      <c r="AY98" s="60">
        <v>0</v>
      </c>
      <c r="AZ98" s="61">
        <v>0</v>
      </c>
      <c r="BA98" s="62">
        <v>0.1</v>
      </c>
      <c r="BB98" s="62">
        <v>0.2</v>
      </c>
      <c r="BC98" s="62">
        <v>0.30000000000000004</v>
      </c>
      <c r="BD98" s="62">
        <v>0.7</v>
      </c>
      <c r="BE98" s="62">
        <v>0.2</v>
      </c>
      <c r="BF98" s="62">
        <v>0</v>
      </c>
      <c r="BG98" s="61">
        <v>0</v>
      </c>
      <c r="BH98" s="61">
        <v>0</v>
      </c>
      <c r="BI98" s="61">
        <v>0</v>
      </c>
      <c r="BJ98" s="61">
        <v>0</v>
      </c>
      <c r="BK98" s="62">
        <v>0.1</v>
      </c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 t="s">
        <v>671</v>
      </c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63"/>
      <c r="CO98" s="67">
        <f>SUM(M95:M98)</f>
        <v>725</v>
      </c>
      <c r="CP98" s="68">
        <f>SUM(P95:P98)</f>
        <v>29.8</v>
      </c>
      <c r="CQ98" s="68">
        <f>SUM(Q95:Q98)</f>
        <v>23.2</v>
      </c>
      <c r="CR98" s="68">
        <f>SUM(R95:R98)</f>
        <v>96.1</v>
      </c>
      <c r="CS98" s="68">
        <f>SUM(BD95:BD98)</f>
        <v>3.2</v>
      </c>
      <c r="CT98" s="82">
        <v>145.1</v>
      </c>
      <c r="CU98" s="78">
        <f>$CP98*4/CO98*100</f>
        <v>16.441379310344828</v>
      </c>
      <c r="CV98" s="78">
        <f>CQ98*9/CO98*100</f>
        <v>28.799999999999997</v>
      </c>
      <c r="CW98" s="78">
        <f>CR98*4/CO98*100</f>
        <v>53.020689655172418</v>
      </c>
      <c r="CX98" s="79" t="str">
        <f>IF(AND(CO98&gt;=650,CO98&lt;=850),"○","×")</f>
        <v>○</v>
      </c>
      <c r="CY98" s="79" t="str">
        <f>IF((CS98&lt;3.5),"○","×")</f>
        <v>○</v>
      </c>
      <c r="CZ98" s="79" t="str">
        <f>IF(AND(CT98&gt;=140),"○","×")</f>
        <v>○</v>
      </c>
      <c r="DA98" s="79" t="str">
        <f>IF(AND(CU98&gt;=12.5,CU98&lt;=20.4),"○","×")</f>
        <v>○</v>
      </c>
      <c r="DB98" s="79" t="str">
        <f>IF(AND(CV98&gt;=20.4,CV98&lt;=30.4),"○","×")</f>
        <v>○</v>
      </c>
      <c r="DC98" s="79" t="str">
        <f>IF(AND(CW98&gt;=49.5,CW98&lt;=65.4),"○","×")</f>
        <v>○</v>
      </c>
    </row>
    <row r="99" spans="1:107" ht="13.5" customHeight="1" x14ac:dyDescent="0.2">
      <c r="A99" s="89" t="s">
        <v>196</v>
      </c>
      <c r="B99" s="89" t="s">
        <v>87</v>
      </c>
      <c r="C99" s="94" t="s">
        <v>197</v>
      </c>
      <c r="D99" s="90" t="s">
        <v>198</v>
      </c>
      <c r="E99" s="94" t="s">
        <v>197</v>
      </c>
      <c r="F99" s="94" t="s">
        <v>698</v>
      </c>
      <c r="G99" s="94" t="s">
        <v>87</v>
      </c>
      <c r="H99" s="94" t="s">
        <v>197</v>
      </c>
      <c r="I99" s="90" t="s">
        <v>223</v>
      </c>
      <c r="J99" s="94" t="s">
        <v>596</v>
      </c>
      <c r="K99" s="91">
        <v>174</v>
      </c>
      <c r="L99" s="91">
        <v>121.55</v>
      </c>
      <c r="M99" s="95">
        <v>262</v>
      </c>
      <c r="N99" s="95">
        <v>144</v>
      </c>
      <c r="O99" s="96">
        <v>127.70000000000002</v>
      </c>
      <c r="P99" s="96">
        <v>18.2</v>
      </c>
      <c r="Q99" s="96">
        <v>15.5</v>
      </c>
      <c r="R99" s="96">
        <v>9.6</v>
      </c>
      <c r="S99" s="96">
        <v>3.1</v>
      </c>
      <c r="T99" s="95">
        <v>761</v>
      </c>
      <c r="U99" s="95">
        <v>410</v>
      </c>
      <c r="V99" s="95">
        <v>20</v>
      </c>
      <c r="W99" s="95">
        <v>29</v>
      </c>
      <c r="X99" s="95">
        <v>190</v>
      </c>
      <c r="Y99" s="96">
        <v>0.89999999999999991</v>
      </c>
      <c r="Z99" s="96">
        <v>2.6</v>
      </c>
      <c r="AA99" s="97">
        <v>0.13</v>
      </c>
      <c r="AB99" s="97">
        <v>0.12</v>
      </c>
      <c r="AC99" s="95">
        <v>5</v>
      </c>
      <c r="AD99" s="95">
        <v>28</v>
      </c>
      <c r="AE99" s="95">
        <v>39</v>
      </c>
      <c r="AF99" s="95">
        <v>8</v>
      </c>
      <c r="AG99" s="95">
        <v>43</v>
      </c>
      <c r="AH99" s="95">
        <v>13</v>
      </c>
      <c r="AI99" s="96">
        <v>0.2</v>
      </c>
      <c r="AJ99" s="96">
        <v>1.2000000000000002</v>
      </c>
      <c r="AK99" s="96">
        <v>0</v>
      </c>
      <c r="AL99" s="96">
        <v>0.7</v>
      </c>
      <c r="AM99" s="96">
        <v>0</v>
      </c>
      <c r="AN99" s="95">
        <v>4</v>
      </c>
      <c r="AO99" s="97">
        <v>0.62</v>
      </c>
      <c r="AP99" s="97">
        <v>0.23</v>
      </c>
      <c r="AQ99" s="96">
        <v>4.5999999999999996</v>
      </c>
      <c r="AR99" s="97">
        <v>0.39</v>
      </c>
      <c r="AS99" s="96">
        <v>0.4</v>
      </c>
      <c r="AT99" s="95">
        <v>14</v>
      </c>
      <c r="AU99" s="97">
        <v>1.1700000000000002</v>
      </c>
      <c r="AV99" s="95">
        <v>6</v>
      </c>
      <c r="AW99" s="97">
        <v>4.93</v>
      </c>
      <c r="AX99" s="97">
        <v>7.1499999999999995</v>
      </c>
      <c r="AY99" s="97">
        <v>2.2000000000000002</v>
      </c>
      <c r="AZ99" s="95">
        <v>60</v>
      </c>
      <c r="BA99" s="96">
        <v>0.2</v>
      </c>
      <c r="BB99" s="96">
        <v>0.7</v>
      </c>
      <c r="BC99" s="96">
        <v>1.1000000000000001</v>
      </c>
      <c r="BD99" s="96">
        <v>2</v>
      </c>
      <c r="BE99" s="96">
        <v>0.4</v>
      </c>
      <c r="BF99" s="96">
        <v>2</v>
      </c>
      <c r="BG99" s="95">
        <v>1</v>
      </c>
      <c r="BH99" s="95">
        <v>1</v>
      </c>
      <c r="BI99" s="95">
        <v>0</v>
      </c>
      <c r="BJ99" s="95">
        <v>1</v>
      </c>
      <c r="BK99" s="96">
        <v>0.3</v>
      </c>
      <c r="BL99" s="94" t="s">
        <v>671</v>
      </c>
      <c r="BM99" s="94"/>
      <c r="BN99" s="94"/>
      <c r="BO99" s="94"/>
      <c r="BP99" s="94"/>
      <c r="BQ99" s="94" t="s">
        <v>671</v>
      </c>
      <c r="BR99" s="94" t="s">
        <v>671</v>
      </c>
      <c r="BS99" s="94"/>
      <c r="BT99" s="94"/>
      <c r="BU99" s="94"/>
      <c r="BV99" s="94"/>
      <c r="BW99" s="94"/>
      <c r="BX99" s="94"/>
      <c r="BY99" s="94"/>
      <c r="BZ99" s="94"/>
      <c r="CA99" s="94"/>
      <c r="CB99" s="94" t="s">
        <v>671</v>
      </c>
      <c r="CC99" s="94" t="s">
        <v>671</v>
      </c>
      <c r="CD99" s="94"/>
      <c r="CE99" s="94" t="s">
        <v>671</v>
      </c>
      <c r="CF99" s="94"/>
      <c r="CG99" s="94"/>
      <c r="CH99" s="94"/>
      <c r="CI99" s="94" t="s">
        <v>671</v>
      </c>
      <c r="CJ99" s="94"/>
      <c r="CK99" s="94" t="s">
        <v>671</v>
      </c>
      <c r="CL99" s="94"/>
      <c r="CM99" s="98"/>
      <c r="CT99" s="1"/>
    </row>
    <row r="100" spans="1:107" ht="13.5" customHeight="1" x14ac:dyDescent="0.2">
      <c r="A100" s="4" t="s">
        <v>196</v>
      </c>
      <c r="B100" s="4" t="s">
        <v>87</v>
      </c>
      <c r="C100" s="4" t="s">
        <v>197</v>
      </c>
      <c r="D100" s="5" t="s">
        <v>199</v>
      </c>
      <c r="E100" s="10" t="s">
        <v>515</v>
      </c>
      <c r="F100" s="4" t="s">
        <v>698</v>
      </c>
      <c r="G100" s="4" t="s">
        <v>87</v>
      </c>
      <c r="H100" s="4" t="s">
        <v>197</v>
      </c>
      <c r="I100" s="5" t="s">
        <v>225</v>
      </c>
      <c r="J100" s="4" t="s">
        <v>597</v>
      </c>
      <c r="K100" s="6">
        <v>32</v>
      </c>
      <c r="L100" s="6">
        <v>13.41</v>
      </c>
      <c r="M100" s="7">
        <v>7</v>
      </c>
      <c r="N100" s="7">
        <v>30</v>
      </c>
      <c r="O100" s="8">
        <v>29.6</v>
      </c>
      <c r="P100" s="8">
        <v>0.4</v>
      </c>
      <c r="Q100" s="8">
        <v>0.1</v>
      </c>
      <c r="R100" s="8">
        <v>1.7000000000000002</v>
      </c>
      <c r="S100" s="8">
        <v>0.2</v>
      </c>
      <c r="T100" s="7">
        <v>2</v>
      </c>
      <c r="U100" s="7">
        <v>66</v>
      </c>
      <c r="V100" s="7">
        <v>14</v>
      </c>
      <c r="W100" s="7">
        <v>4</v>
      </c>
      <c r="X100" s="7">
        <v>9</v>
      </c>
      <c r="Y100" s="8">
        <v>0.1</v>
      </c>
      <c r="Z100" s="8">
        <v>0.1</v>
      </c>
      <c r="AA100" s="6">
        <v>0.01</v>
      </c>
      <c r="AB100" s="6">
        <v>0.05</v>
      </c>
      <c r="AC100" s="7">
        <v>0</v>
      </c>
      <c r="AD100" s="7">
        <v>0</v>
      </c>
      <c r="AE100" s="7">
        <v>16</v>
      </c>
      <c r="AF100" s="7">
        <v>0</v>
      </c>
      <c r="AG100" s="7">
        <v>16</v>
      </c>
      <c r="AH100" s="7">
        <v>1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7">
        <v>24</v>
      </c>
      <c r="AO100" s="6">
        <v>0.01</v>
      </c>
      <c r="AP100" s="6">
        <v>0.01</v>
      </c>
      <c r="AQ100" s="8">
        <v>0.1</v>
      </c>
      <c r="AR100" s="6">
        <v>0.03</v>
      </c>
      <c r="AS100" s="8">
        <v>0</v>
      </c>
      <c r="AT100" s="7">
        <v>24</v>
      </c>
      <c r="AU100" s="6">
        <v>0.08</v>
      </c>
      <c r="AV100" s="7">
        <v>13</v>
      </c>
      <c r="AW100" s="6">
        <v>0.01</v>
      </c>
      <c r="AX100" s="6">
        <v>0</v>
      </c>
      <c r="AY100" s="6">
        <v>0.01</v>
      </c>
      <c r="AZ100" s="7">
        <v>0</v>
      </c>
      <c r="BA100" s="8">
        <v>0.1</v>
      </c>
      <c r="BB100" s="8">
        <v>0.4</v>
      </c>
      <c r="BC100" s="8">
        <v>0.6</v>
      </c>
      <c r="BD100" s="8">
        <v>0</v>
      </c>
      <c r="BE100" s="8">
        <v>0.3</v>
      </c>
      <c r="BF100" s="8">
        <v>0</v>
      </c>
      <c r="BG100" s="7">
        <v>0</v>
      </c>
      <c r="BH100" s="7">
        <v>0</v>
      </c>
      <c r="BI100" s="7">
        <v>0</v>
      </c>
      <c r="BJ100" s="7">
        <v>1</v>
      </c>
      <c r="BK100" s="8">
        <v>0.5</v>
      </c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9"/>
      <c r="CT100" s="1"/>
    </row>
    <row r="101" spans="1:107" ht="13.5" customHeight="1" x14ac:dyDescent="0.2">
      <c r="A101" s="103" t="s">
        <v>196</v>
      </c>
      <c r="B101" s="103" t="s">
        <v>87</v>
      </c>
      <c r="C101" s="103" t="s">
        <v>197</v>
      </c>
      <c r="D101" s="5" t="s">
        <v>200</v>
      </c>
      <c r="E101" s="10"/>
      <c r="F101" s="103" t="s">
        <v>698</v>
      </c>
      <c r="G101" s="103" t="s">
        <v>87</v>
      </c>
      <c r="H101" s="103" t="s">
        <v>197</v>
      </c>
      <c r="I101" s="5" t="s">
        <v>226</v>
      </c>
      <c r="J101" s="103" t="s">
        <v>572</v>
      </c>
      <c r="K101" s="6">
        <v>30</v>
      </c>
      <c r="L101" s="6">
        <v>16.2</v>
      </c>
      <c r="M101" s="7">
        <v>47</v>
      </c>
      <c r="N101" s="7">
        <v>0</v>
      </c>
      <c r="O101" s="8">
        <v>21.2</v>
      </c>
      <c r="P101" s="8">
        <v>0.8</v>
      </c>
      <c r="Q101" s="8">
        <v>2.6</v>
      </c>
      <c r="R101" s="8">
        <v>5.0999999999999996</v>
      </c>
      <c r="S101" s="8">
        <v>0.3</v>
      </c>
      <c r="T101" s="7">
        <v>111</v>
      </c>
      <c r="U101" s="7">
        <v>11</v>
      </c>
      <c r="V101" s="7">
        <v>1</v>
      </c>
      <c r="W101" s="7">
        <v>3</v>
      </c>
      <c r="X101" s="7">
        <v>8</v>
      </c>
      <c r="Y101" s="8">
        <v>0.1</v>
      </c>
      <c r="Z101" s="8">
        <v>0.1</v>
      </c>
      <c r="AA101" s="6">
        <v>0.02</v>
      </c>
      <c r="AB101" s="6">
        <v>0</v>
      </c>
      <c r="AC101" s="7">
        <v>1</v>
      </c>
      <c r="AD101" s="7">
        <v>0</v>
      </c>
      <c r="AE101" s="7">
        <v>0</v>
      </c>
      <c r="AF101" s="7">
        <v>0</v>
      </c>
      <c r="AG101" s="7">
        <v>0</v>
      </c>
      <c r="AH101" s="7">
        <v>1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7">
        <v>4</v>
      </c>
      <c r="AO101" s="6">
        <v>0.01</v>
      </c>
      <c r="AP101" s="6">
        <v>0.01</v>
      </c>
      <c r="AQ101" s="8">
        <v>0.1</v>
      </c>
      <c r="AR101" s="6">
        <v>0.01</v>
      </c>
      <c r="AS101" s="8">
        <v>0</v>
      </c>
      <c r="AT101" s="7">
        <v>1</v>
      </c>
      <c r="AU101" s="6">
        <v>0</v>
      </c>
      <c r="AV101" s="7">
        <v>0</v>
      </c>
      <c r="AW101" s="6">
        <v>0.28000000000000003</v>
      </c>
      <c r="AX101" s="6">
        <v>0</v>
      </c>
      <c r="AY101" s="6">
        <v>0</v>
      </c>
      <c r="AZ101" s="7">
        <v>2</v>
      </c>
      <c r="BA101" s="8">
        <v>0</v>
      </c>
      <c r="BB101" s="8">
        <v>0</v>
      </c>
      <c r="BC101" s="8">
        <v>0.2</v>
      </c>
      <c r="BD101" s="8">
        <v>0.3</v>
      </c>
      <c r="BE101" s="8">
        <v>0</v>
      </c>
      <c r="BF101" s="8">
        <v>0</v>
      </c>
      <c r="BG101" s="7">
        <v>0</v>
      </c>
      <c r="BH101" s="7">
        <v>0</v>
      </c>
      <c r="BI101" s="7">
        <v>0</v>
      </c>
      <c r="BJ101" s="7">
        <v>0</v>
      </c>
      <c r="BK101" s="8">
        <v>0</v>
      </c>
      <c r="BL101" s="103" t="s">
        <v>671</v>
      </c>
      <c r="BM101" s="103"/>
      <c r="BN101" s="103" t="s">
        <v>671</v>
      </c>
      <c r="BO101" s="103" t="s">
        <v>671</v>
      </c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 t="s">
        <v>671</v>
      </c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9"/>
      <c r="CT101" s="1"/>
    </row>
    <row r="102" spans="1:107" ht="13.5" customHeight="1" x14ac:dyDescent="0.2">
      <c r="A102" s="4" t="s">
        <v>196</v>
      </c>
      <c r="B102" s="4" t="s">
        <v>87</v>
      </c>
      <c r="C102" s="4" t="s">
        <v>197</v>
      </c>
      <c r="D102" s="5" t="s">
        <v>200</v>
      </c>
      <c r="E102" s="10"/>
      <c r="F102" s="4" t="s">
        <v>698</v>
      </c>
      <c r="G102" s="4" t="s">
        <v>87</v>
      </c>
      <c r="H102" s="4" t="s">
        <v>197</v>
      </c>
      <c r="I102" s="5" t="s">
        <v>227</v>
      </c>
      <c r="J102" s="4" t="s">
        <v>848</v>
      </c>
      <c r="K102" s="6">
        <v>68.5</v>
      </c>
      <c r="L102" s="6">
        <v>44.39</v>
      </c>
      <c r="M102" s="7">
        <v>43</v>
      </c>
      <c r="N102" s="7">
        <v>18</v>
      </c>
      <c r="O102" s="8">
        <v>59.9</v>
      </c>
      <c r="P102" s="8">
        <v>1.2000000000000002</v>
      </c>
      <c r="Q102" s="8">
        <v>2.5</v>
      </c>
      <c r="R102" s="8">
        <v>4.1999999999999993</v>
      </c>
      <c r="S102" s="8">
        <v>1.1000000000000001</v>
      </c>
      <c r="T102" s="7">
        <v>266</v>
      </c>
      <c r="U102" s="7">
        <v>144</v>
      </c>
      <c r="V102" s="7">
        <v>19</v>
      </c>
      <c r="W102" s="7">
        <v>14</v>
      </c>
      <c r="X102" s="7">
        <v>28</v>
      </c>
      <c r="Y102" s="8">
        <v>0.30000000000000004</v>
      </c>
      <c r="Z102" s="8">
        <v>0.1</v>
      </c>
      <c r="AA102" s="6">
        <v>0.05</v>
      </c>
      <c r="AB102" s="6">
        <v>0.10999999999999999</v>
      </c>
      <c r="AC102" s="7">
        <v>0</v>
      </c>
      <c r="AD102" s="7">
        <v>0</v>
      </c>
      <c r="AE102" s="7">
        <v>81</v>
      </c>
      <c r="AF102" s="7">
        <v>1</v>
      </c>
      <c r="AG102" s="7">
        <v>81</v>
      </c>
      <c r="AH102" s="7">
        <v>7</v>
      </c>
      <c r="AI102" s="8">
        <v>0</v>
      </c>
      <c r="AJ102" s="8">
        <v>0.4</v>
      </c>
      <c r="AK102" s="8">
        <v>0.1</v>
      </c>
      <c r="AL102" s="8">
        <v>1.8</v>
      </c>
      <c r="AM102" s="8">
        <v>0.5</v>
      </c>
      <c r="AN102" s="7">
        <v>12</v>
      </c>
      <c r="AO102" s="6">
        <v>0.03</v>
      </c>
      <c r="AP102" s="6">
        <v>0.03</v>
      </c>
      <c r="AQ102" s="8">
        <v>0.4</v>
      </c>
      <c r="AR102" s="6">
        <v>0.04</v>
      </c>
      <c r="AS102" s="8">
        <v>0</v>
      </c>
      <c r="AT102" s="7">
        <v>21</v>
      </c>
      <c r="AU102" s="6">
        <v>0.2</v>
      </c>
      <c r="AV102" s="7">
        <v>3</v>
      </c>
      <c r="AW102" s="6">
        <v>0.37</v>
      </c>
      <c r="AX102" s="6">
        <v>0.56999999999999995</v>
      </c>
      <c r="AY102" s="6">
        <v>1.3</v>
      </c>
      <c r="AZ102" s="7">
        <v>1</v>
      </c>
      <c r="BA102" s="8">
        <v>0.2</v>
      </c>
      <c r="BB102" s="8">
        <v>1.1000000000000001</v>
      </c>
      <c r="BC102" s="8">
        <v>1.3000000000000003</v>
      </c>
      <c r="BD102" s="8">
        <v>0.3</v>
      </c>
      <c r="BE102" s="8">
        <v>0.2</v>
      </c>
      <c r="BF102" s="8">
        <v>0.3</v>
      </c>
      <c r="BG102" s="7">
        <v>0</v>
      </c>
      <c r="BH102" s="7">
        <v>0</v>
      </c>
      <c r="BI102" s="7">
        <v>0</v>
      </c>
      <c r="BJ102" s="7">
        <v>1</v>
      </c>
      <c r="BK102" s="8">
        <v>0.2</v>
      </c>
      <c r="BL102" s="4" t="s">
        <v>671</v>
      </c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 t="s">
        <v>671</v>
      </c>
      <c r="CC102" s="4"/>
      <c r="CD102" s="4"/>
      <c r="CE102" s="4"/>
      <c r="CF102" s="4"/>
      <c r="CG102" s="4"/>
      <c r="CH102" s="4"/>
      <c r="CI102" s="4"/>
      <c r="CJ102" s="4"/>
      <c r="CK102" s="4" t="s">
        <v>671</v>
      </c>
      <c r="CL102" s="4"/>
      <c r="CM102" s="9"/>
      <c r="CT102" s="1"/>
    </row>
    <row r="103" spans="1:107" ht="13.5" customHeight="1" x14ac:dyDescent="0.2">
      <c r="A103" s="4" t="s">
        <v>196</v>
      </c>
      <c r="B103" s="4" t="s">
        <v>87</v>
      </c>
      <c r="C103" s="4" t="s">
        <v>197</v>
      </c>
      <c r="D103" s="5" t="s">
        <v>201</v>
      </c>
      <c r="E103" s="4"/>
      <c r="F103" s="4" t="s">
        <v>698</v>
      </c>
      <c r="G103" s="4" t="s">
        <v>87</v>
      </c>
      <c r="H103" s="4" t="s">
        <v>197</v>
      </c>
      <c r="I103" s="5" t="s">
        <v>230</v>
      </c>
      <c r="J103" s="4" t="s">
        <v>556</v>
      </c>
      <c r="K103" s="6">
        <v>90</v>
      </c>
      <c r="L103" s="6">
        <v>28.08</v>
      </c>
      <c r="M103" s="7">
        <v>315</v>
      </c>
      <c r="N103" s="7">
        <v>1324</v>
      </c>
      <c r="O103" s="8">
        <v>13.5</v>
      </c>
      <c r="P103" s="8">
        <v>5.6000000000000005</v>
      </c>
      <c r="Q103" s="8">
        <v>0.89999999999999991</v>
      </c>
      <c r="R103" s="8">
        <v>69.599999999999994</v>
      </c>
      <c r="S103" s="8">
        <v>0.4</v>
      </c>
      <c r="T103" s="7">
        <v>1</v>
      </c>
      <c r="U103" s="7">
        <v>101</v>
      </c>
      <c r="V103" s="7">
        <v>8</v>
      </c>
      <c r="W103" s="7">
        <v>24</v>
      </c>
      <c r="X103" s="7">
        <v>97</v>
      </c>
      <c r="Y103" s="8">
        <v>0.8</v>
      </c>
      <c r="Z103" s="8">
        <v>1.2</v>
      </c>
      <c r="AA103" s="6">
        <v>0.2</v>
      </c>
      <c r="AB103" s="6">
        <v>0.73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7">
        <v>0</v>
      </c>
      <c r="AO103" s="6">
        <v>0.08</v>
      </c>
      <c r="AP103" s="6">
        <v>0.02</v>
      </c>
      <c r="AQ103" s="8">
        <v>1.5</v>
      </c>
      <c r="AR103" s="6">
        <v>0.11</v>
      </c>
      <c r="AS103" s="8">
        <v>0</v>
      </c>
      <c r="AT103" s="7">
        <v>11</v>
      </c>
      <c r="AU103" s="6">
        <v>0.55000000000000004</v>
      </c>
      <c r="AV103" s="7">
        <v>0</v>
      </c>
      <c r="AW103" s="6">
        <v>0.28999999999999998</v>
      </c>
      <c r="AX103" s="6">
        <v>0.16999999999999998</v>
      </c>
      <c r="AY103" s="6">
        <v>0.33</v>
      </c>
      <c r="AZ103" s="7">
        <v>0</v>
      </c>
      <c r="BA103" s="8">
        <v>0.8</v>
      </c>
      <c r="BB103" s="8">
        <v>1</v>
      </c>
      <c r="BC103" s="8">
        <v>2.6</v>
      </c>
      <c r="BD103" s="8">
        <v>0</v>
      </c>
      <c r="BE103" s="8">
        <v>1.1000000000000001</v>
      </c>
      <c r="BF103" s="8">
        <v>0.2</v>
      </c>
      <c r="BG103" s="7">
        <v>0</v>
      </c>
      <c r="BH103" s="7">
        <v>0</v>
      </c>
      <c r="BI103" s="7">
        <v>0</v>
      </c>
      <c r="BJ103" s="7">
        <v>2</v>
      </c>
      <c r="BK103" s="8">
        <v>0.5</v>
      </c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9"/>
      <c r="CT103" s="1"/>
    </row>
    <row r="104" spans="1:107" s="64" customFormat="1" ht="13.5" customHeight="1" x14ac:dyDescent="0.2">
      <c r="A104" s="58" t="s">
        <v>196</v>
      </c>
      <c r="B104" s="58" t="s">
        <v>87</v>
      </c>
      <c r="C104" s="58" t="s">
        <v>197</v>
      </c>
      <c r="D104" s="59" t="s">
        <v>202</v>
      </c>
      <c r="E104" s="58"/>
      <c r="F104" s="58" t="s">
        <v>698</v>
      </c>
      <c r="G104" s="58" t="s">
        <v>87</v>
      </c>
      <c r="H104" s="58" t="s">
        <v>197</v>
      </c>
      <c r="I104" s="59" t="s">
        <v>231</v>
      </c>
      <c r="J104" s="58" t="s">
        <v>674</v>
      </c>
      <c r="K104" s="60">
        <v>181</v>
      </c>
      <c r="L104" s="60">
        <v>11.25</v>
      </c>
      <c r="M104" s="61">
        <v>25</v>
      </c>
      <c r="N104" s="61">
        <v>16</v>
      </c>
      <c r="O104" s="62">
        <v>24.1</v>
      </c>
      <c r="P104" s="62">
        <v>1.2</v>
      </c>
      <c r="Q104" s="62">
        <v>0.4</v>
      </c>
      <c r="R104" s="62">
        <v>4.2</v>
      </c>
      <c r="S104" s="62">
        <v>1</v>
      </c>
      <c r="T104" s="61">
        <v>289</v>
      </c>
      <c r="U104" s="61">
        <v>45</v>
      </c>
      <c r="V104" s="61">
        <v>6</v>
      </c>
      <c r="W104" s="61">
        <v>3</v>
      </c>
      <c r="X104" s="61">
        <v>4</v>
      </c>
      <c r="Y104" s="62">
        <v>0</v>
      </c>
      <c r="Z104" s="62">
        <v>0</v>
      </c>
      <c r="AA104" s="60">
        <v>0</v>
      </c>
      <c r="AB104" s="60">
        <v>0.02</v>
      </c>
      <c r="AC104" s="61">
        <v>0</v>
      </c>
      <c r="AD104" s="61">
        <v>0</v>
      </c>
      <c r="AE104" s="61">
        <v>4</v>
      </c>
      <c r="AF104" s="61">
        <v>0</v>
      </c>
      <c r="AG104" s="61">
        <v>4</v>
      </c>
      <c r="AH104" s="61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1">
        <v>29</v>
      </c>
      <c r="AO104" s="60">
        <v>0</v>
      </c>
      <c r="AP104" s="60">
        <v>0</v>
      </c>
      <c r="AQ104" s="62">
        <v>0</v>
      </c>
      <c r="AR104" s="60">
        <v>0.02</v>
      </c>
      <c r="AS104" s="62">
        <v>0</v>
      </c>
      <c r="AT104" s="61">
        <v>9</v>
      </c>
      <c r="AU104" s="60">
        <v>0.03</v>
      </c>
      <c r="AV104" s="61">
        <v>3</v>
      </c>
      <c r="AW104" s="60">
        <v>0</v>
      </c>
      <c r="AX104" s="60">
        <v>0</v>
      </c>
      <c r="AY104" s="60">
        <v>0</v>
      </c>
      <c r="AZ104" s="61">
        <v>0</v>
      </c>
      <c r="BA104" s="62">
        <v>0.1</v>
      </c>
      <c r="BB104" s="62">
        <v>0.2</v>
      </c>
      <c r="BC104" s="62">
        <v>0.30000000000000004</v>
      </c>
      <c r="BD104" s="62">
        <v>0.7</v>
      </c>
      <c r="BE104" s="62">
        <v>0.2</v>
      </c>
      <c r="BF104" s="62">
        <v>0</v>
      </c>
      <c r="BG104" s="61">
        <v>0</v>
      </c>
      <c r="BH104" s="61">
        <v>0</v>
      </c>
      <c r="BI104" s="61">
        <v>0</v>
      </c>
      <c r="BJ104" s="61">
        <v>0</v>
      </c>
      <c r="BK104" s="62">
        <v>0.1</v>
      </c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 t="s">
        <v>671</v>
      </c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63"/>
      <c r="CO104" s="67">
        <f>SUM(M99:M104)</f>
        <v>699</v>
      </c>
      <c r="CP104" s="68">
        <f>SUM(P99:P104)</f>
        <v>27.4</v>
      </c>
      <c r="CQ104" s="68">
        <f>SUM(Q99:Q104)</f>
        <v>21.999999999999996</v>
      </c>
      <c r="CR104" s="68">
        <f>SUM(R99:R104)</f>
        <v>94.399999999999991</v>
      </c>
      <c r="CS104" s="68">
        <f>SUM(BD99:BD104)</f>
        <v>3.3</v>
      </c>
      <c r="CT104" s="82">
        <v>154</v>
      </c>
      <c r="CU104" s="78">
        <f>$CP104*4/CO104*100</f>
        <v>15.679542203147353</v>
      </c>
      <c r="CV104" s="78">
        <f>CQ104*9/CO104*100</f>
        <v>28.326180257510725</v>
      </c>
      <c r="CW104" s="78">
        <f>CR104*4/CO104*100</f>
        <v>54.020028612303285</v>
      </c>
      <c r="CX104" s="79" t="str">
        <f>IF(AND(CO104&gt;=650,CO104&lt;=850),"○","×")</f>
        <v>○</v>
      </c>
      <c r="CY104" s="79" t="str">
        <f>IF((CS104&lt;3.5),"○","×")</f>
        <v>○</v>
      </c>
      <c r="CZ104" s="79" t="str">
        <f>IF(AND(CT104&gt;=140),"○","×")</f>
        <v>○</v>
      </c>
      <c r="DA104" s="79" t="str">
        <f>IF(AND(CU104&gt;=12.5,CU104&lt;=20.4),"○","×")</f>
        <v>○</v>
      </c>
      <c r="DB104" s="79" t="str">
        <f>IF(AND(CV104&gt;=20.4,CV104&lt;=30.4),"○","×")</f>
        <v>○</v>
      </c>
      <c r="DC104" s="79" t="str">
        <f>IF(AND(CW104&gt;=49.5,CW104&lt;=65.4),"○","×")</f>
        <v>○</v>
      </c>
    </row>
    <row r="105" spans="1:107" ht="13.5" customHeight="1" x14ac:dyDescent="0.2">
      <c r="A105" s="89" t="s">
        <v>203</v>
      </c>
      <c r="B105" s="89" t="s">
        <v>87</v>
      </c>
      <c r="C105" s="92" t="s">
        <v>481</v>
      </c>
      <c r="D105" s="90" t="s">
        <v>204</v>
      </c>
      <c r="E105" s="92" t="s">
        <v>481</v>
      </c>
      <c r="F105" s="94" t="s">
        <v>699</v>
      </c>
      <c r="G105" s="94" t="s">
        <v>87</v>
      </c>
      <c r="H105" s="94" t="s">
        <v>598</v>
      </c>
      <c r="I105" s="90" t="s">
        <v>232</v>
      </c>
      <c r="J105" s="94" t="s">
        <v>849</v>
      </c>
      <c r="K105" s="91">
        <v>272</v>
      </c>
      <c r="L105" s="91">
        <v>118.99</v>
      </c>
      <c r="M105" s="95">
        <v>184</v>
      </c>
      <c r="N105" s="95">
        <v>281</v>
      </c>
      <c r="O105" s="96">
        <v>226.90000000000003</v>
      </c>
      <c r="P105" s="96">
        <v>17.5</v>
      </c>
      <c r="Q105" s="96">
        <v>6.5</v>
      </c>
      <c r="R105" s="96">
        <v>17.200000000000003</v>
      </c>
      <c r="S105" s="96">
        <v>4.3</v>
      </c>
      <c r="T105" s="95">
        <v>918</v>
      </c>
      <c r="U105" s="95">
        <v>568</v>
      </c>
      <c r="V105" s="95">
        <v>63</v>
      </c>
      <c r="W105" s="95">
        <v>57</v>
      </c>
      <c r="X105" s="95">
        <v>277</v>
      </c>
      <c r="Y105" s="96">
        <v>7.8999999999999995</v>
      </c>
      <c r="Z105" s="96">
        <v>4.3000000000000007</v>
      </c>
      <c r="AA105" s="97">
        <v>0.68</v>
      </c>
      <c r="AB105" s="97">
        <v>0.76</v>
      </c>
      <c r="AC105" s="95">
        <v>6760</v>
      </c>
      <c r="AD105" s="95">
        <v>273</v>
      </c>
      <c r="AE105" s="95">
        <v>1012</v>
      </c>
      <c r="AF105" s="95">
        <v>4</v>
      </c>
      <c r="AG105" s="95">
        <v>1145</v>
      </c>
      <c r="AH105" s="95">
        <v>6855</v>
      </c>
      <c r="AI105" s="96">
        <v>0.6</v>
      </c>
      <c r="AJ105" s="96">
        <v>1.6</v>
      </c>
      <c r="AK105" s="96">
        <v>0.1</v>
      </c>
      <c r="AL105" s="96">
        <v>2.8000000000000003</v>
      </c>
      <c r="AM105" s="96">
        <v>1</v>
      </c>
      <c r="AN105" s="95">
        <v>127</v>
      </c>
      <c r="AO105" s="97">
        <v>0.32</v>
      </c>
      <c r="AP105" s="97">
        <v>2</v>
      </c>
      <c r="AQ105" s="96">
        <v>8.1</v>
      </c>
      <c r="AR105" s="97">
        <v>0.51</v>
      </c>
      <c r="AS105" s="96">
        <v>13.1</v>
      </c>
      <c r="AT105" s="95">
        <v>578</v>
      </c>
      <c r="AU105" s="97">
        <v>4.419999999999999</v>
      </c>
      <c r="AV105" s="95">
        <v>39</v>
      </c>
      <c r="AW105" s="97">
        <v>1.02</v>
      </c>
      <c r="AX105" s="97">
        <v>1.9100000000000001</v>
      </c>
      <c r="AY105" s="97">
        <v>2.0499999999999998</v>
      </c>
      <c r="AZ105" s="95">
        <v>131</v>
      </c>
      <c r="BA105" s="96">
        <v>0.6</v>
      </c>
      <c r="BB105" s="96">
        <v>3.6</v>
      </c>
      <c r="BC105" s="96">
        <v>4.3999999999999995</v>
      </c>
      <c r="BD105" s="96">
        <v>2.1</v>
      </c>
      <c r="BE105" s="96">
        <v>4.0999999999999996</v>
      </c>
      <c r="BF105" s="96">
        <v>3.5</v>
      </c>
      <c r="BG105" s="95">
        <v>0</v>
      </c>
      <c r="BH105" s="95">
        <v>0</v>
      </c>
      <c r="BI105" s="95">
        <v>1</v>
      </c>
      <c r="BJ105" s="95">
        <v>4</v>
      </c>
      <c r="BK105" s="96">
        <v>1.1000000000000001</v>
      </c>
      <c r="BL105" s="94" t="s">
        <v>671</v>
      </c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 t="s">
        <v>671</v>
      </c>
      <c r="CC105" s="94" t="s">
        <v>671</v>
      </c>
      <c r="CD105" s="94"/>
      <c r="CE105" s="94" t="s">
        <v>671</v>
      </c>
      <c r="CF105" s="94"/>
      <c r="CG105" s="94"/>
      <c r="CH105" s="94"/>
      <c r="CI105" s="94"/>
      <c r="CJ105" s="94"/>
      <c r="CK105" s="94" t="s">
        <v>671</v>
      </c>
      <c r="CL105" s="94"/>
      <c r="CM105" s="98"/>
      <c r="CT105" s="1"/>
    </row>
    <row r="106" spans="1:107" ht="13.5" customHeight="1" x14ac:dyDescent="0.2">
      <c r="A106" s="103" t="s">
        <v>203</v>
      </c>
      <c r="B106" s="103" t="s">
        <v>87</v>
      </c>
      <c r="C106" s="10" t="s">
        <v>481</v>
      </c>
      <c r="D106" s="5" t="s">
        <v>205</v>
      </c>
      <c r="E106" s="10" t="s">
        <v>657</v>
      </c>
      <c r="F106" s="103" t="s">
        <v>699</v>
      </c>
      <c r="G106" s="103" t="s">
        <v>87</v>
      </c>
      <c r="H106" s="103" t="s">
        <v>598</v>
      </c>
      <c r="I106" s="5" t="s">
        <v>234</v>
      </c>
      <c r="J106" s="102" t="s">
        <v>700</v>
      </c>
      <c r="K106" s="6">
        <v>66</v>
      </c>
      <c r="L106" s="6">
        <v>39.590000000000003</v>
      </c>
      <c r="M106" s="7">
        <v>183</v>
      </c>
      <c r="N106" s="7">
        <v>3</v>
      </c>
      <c r="O106" s="8">
        <v>33.300000000000004</v>
      </c>
      <c r="P106" s="8">
        <v>8.7000000000000011</v>
      </c>
      <c r="Q106" s="8">
        <v>10.299999999999999</v>
      </c>
      <c r="R106" s="8">
        <v>12.6</v>
      </c>
      <c r="S106" s="8">
        <v>1.1000000000000001</v>
      </c>
      <c r="T106" s="7">
        <v>245</v>
      </c>
      <c r="U106" s="7">
        <v>162</v>
      </c>
      <c r="V106" s="7">
        <v>19</v>
      </c>
      <c r="W106" s="7">
        <v>15</v>
      </c>
      <c r="X106" s="7">
        <v>55</v>
      </c>
      <c r="Y106" s="8">
        <v>0.5</v>
      </c>
      <c r="Z106" s="8">
        <v>0.3</v>
      </c>
      <c r="AA106" s="6">
        <v>7.0000000000000007E-2</v>
      </c>
      <c r="AB106" s="6">
        <v>0.18</v>
      </c>
      <c r="AC106" s="7">
        <v>9</v>
      </c>
      <c r="AD106" s="7">
        <v>0</v>
      </c>
      <c r="AE106" s="7">
        <v>115</v>
      </c>
      <c r="AF106" s="7">
        <v>1</v>
      </c>
      <c r="AG106" s="7">
        <v>115</v>
      </c>
      <c r="AH106" s="7">
        <v>19</v>
      </c>
      <c r="AI106" s="8">
        <v>0</v>
      </c>
      <c r="AJ106" s="8">
        <v>0.1</v>
      </c>
      <c r="AK106" s="8">
        <v>0</v>
      </c>
      <c r="AL106" s="8">
        <v>0</v>
      </c>
      <c r="AM106" s="8">
        <v>0</v>
      </c>
      <c r="AN106" s="7">
        <v>14</v>
      </c>
      <c r="AO106" s="6">
        <v>0.05</v>
      </c>
      <c r="AP106" s="6">
        <v>0.03</v>
      </c>
      <c r="AQ106" s="8">
        <v>1.1000000000000001</v>
      </c>
      <c r="AR106" s="6">
        <v>9.9999999999999992E-2</v>
      </c>
      <c r="AS106" s="8">
        <v>0.1</v>
      </c>
      <c r="AT106" s="7">
        <v>21</v>
      </c>
      <c r="AU106" s="6">
        <v>0.28000000000000003</v>
      </c>
      <c r="AV106" s="7">
        <v>2</v>
      </c>
      <c r="AW106" s="6">
        <v>3.62</v>
      </c>
      <c r="AX106" s="6">
        <v>4.34</v>
      </c>
      <c r="AY106" s="6">
        <v>1.35</v>
      </c>
      <c r="AZ106" s="7">
        <v>19</v>
      </c>
      <c r="BA106" s="8">
        <v>0.4</v>
      </c>
      <c r="BB106" s="8">
        <v>0.79999999999999993</v>
      </c>
      <c r="BC106" s="8">
        <v>1.2000000000000002</v>
      </c>
      <c r="BD106" s="8">
        <v>0.6</v>
      </c>
      <c r="BE106" s="8">
        <v>0.1</v>
      </c>
      <c r="BF106" s="8">
        <v>0</v>
      </c>
      <c r="BG106" s="7">
        <v>0</v>
      </c>
      <c r="BH106" s="7">
        <v>0</v>
      </c>
      <c r="BI106" s="7">
        <v>0</v>
      </c>
      <c r="BJ106" s="7">
        <v>0</v>
      </c>
      <c r="BK106" s="8">
        <v>0.1</v>
      </c>
      <c r="BL106" s="103" t="s">
        <v>671</v>
      </c>
      <c r="BM106" s="103"/>
      <c r="BN106" s="103" t="s">
        <v>671</v>
      </c>
      <c r="BO106" s="103"/>
      <c r="BP106" s="103"/>
      <c r="BQ106" s="103" t="s">
        <v>671</v>
      </c>
      <c r="BR106" s="103" t="s">
        <v>671</v>
      </c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 t="s">
        <v>671</v>
      </c>
      <c r="CC106" s="103" t="s">
        <v>671</v>
      </c>
      <c r="CD106" s="103"/>
      <c r="CE106" s="103" t="s">
        <v>671</v>
      </c>
      <c r="CF106" s="103"/>
      <c r="CG106" s="103"/>
      <c r="CH106" s="103"/>
      <c r="CI106" s="103"/>
      <c r="CJ106" s="103" t="s">
        <v>671</v>
      </c>
      <c r="CK106" s="103"/>
      <c r="CL106" s="103"/>
      <c r="CM106" s="9"/>
      <c r="CT106" s="1"/>
    </row>
    <row r="107" spans="1:107" ht="13.5" customHeight="1" x14ac:dyDescent="0.2">
      <c r="A107" s="4" t="s">
        <v>203</v>
      </c>
      <c r="B107" s="4" t="s">
        <v>87</v>
      </c>
      <c r="C107" s="10" t="s">
        <v>481</v>
      </c>
      <c r="D107" s="5" t="s">
        <v>205</v>
      </c>
      <c r="E107" s="10"/>
      <c r="F107" s="4" t="s">
        <v>699</v>
      </c>
      <c r="G107" s="4" t="s">
        <v>87</v>
      </c>
      <c r="H107" s="4" t="s">
        <v>598</v>
      </c>
      <c r="I107" s="5" t="s">
        <v>235</v>
      </c>
      <c r="J107" s="102" t="s">
        <v>556</v>
      </c>
      <c r="K107" s="6">
        <v>90</v>
      </c>
      <c r="L107" s="6">
        <v>28.08</v>
      </c>
      <c r="M107" s="7">
        <v>315</v>
      </c>
      <c r="N107" s="7">
        <v>1324</v>
      </c>
      <c r="O107" s="8">
        <v>13.5</v>
      </c>
      <c r="P107" s="8">
        <v>5.6000000000000005</v>
      </c>
      <c r="Q107" s="8">
        <v>0.89999999999999991</v>
      </c>
      <c r="R107" s="8">
        <v>69.599999999999994</v>
      </c>
      <c r="S107" s="8">
        <v>0.4</v>
      </c>
      <c r="T107" s="7">
        <v>1</v>
      </c>
      <c r="U107" s="7">
        <v>101</v>
      </c>
      <c r="V107" s="7">
        <v>8</v>
      </c>
      <c r="W107" s="7">
        <v>24</v>
      </c>
      <c r="X107" s="7">
        <v>97</v>
      </c>
      <c r="Y107" s="8">
        <v>0.8</v>
      </c>
      <c r="Z107" s="8">
        <v>1.2</v>
      </c>
      <c r="AA107" s="6">
        <v>0.2</v>
      </c>
      <c r="AB107" s="6">
        <v>0.73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7">
        <v>0</v>
      </c>
      <c r="AO107" s="6">
        <v>0.08</v>
      </c>
      <c r="AP107" s="6">
        <v>0.02</v>
      </c>
      <c r="AQ107" s="8">
        <v>1.5</v>
      </c>
      <c r="AR107" s="6">
        <v>0.11</v>
      </c>
      <c r="AS107" s="8">
        <v>0</v>
      </c>
      <c r="AT107" s="7">
        <v>11</v>
      </c>
      <c r="AU107" s="6">
        <v>0.55000000000000004</v>
      </c>
      <c r="AV107" s="7">
        <v>0</v>
      </c>
      <c r="AW107" s="6">
        <v>0.28999999999999998</v>
      </c>
      <c r="AX107" s="6">
        <v>0.16999999999999998</v>
      </c>
      <c r="AY107" s="6">
        <v>0.33</v>
      </c>
      <c r="AZ107" s="7">
        <v>0</v>
      </c>
      <c r="BA107" s="8">
        <v>0.8</v>
      </c>
      <c r="BB107" s="8">
        <v>1</v>
      </c>
      <c r="BC107" s="8">
        <v>2.6</v>
      </c>
      <c r="BD107" s="8">
        <v>0</v>
      </c>
      <c r="BE107" s="8">
        <v>1.1000000000000001</v>
      </c>
      <c r="BF107" s="8">
        <v>0.2</v>
      </c>
      <c r="BG107" s="7">
        <v>0</v>
      </c>
      <c r="BH107" s="7">
        <v>0</v>
      </c>
      <c r="BI107" s="7">
        <v>0</v>
      </c>
      <c r="BJ107" s="7">
        <v>2</v>
      </c>
      <c r="BK107" s="8">
        <v>0.5</v>
      </c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9"/>
      <c r="CT107" s="1"/>
    </row>
    <row r="108" spans="1:107" s="64" customFormat="1" ht="13.5" customHeight="1" x14ac:dyDescent="0.2">
      <c r="A108" s="58" t="s">
        <v>203</v>
      </c>
      <c r="B108" s="58" t="s">
        <v>87</v>
      </c>
      <c r="C108" s="65" t="s">
        <v>481</v>
      </c>
      <c r="D108" s="59" t="s">
        <v>206</v>
      </c>
      <c r="E108" s="65"/>
      <c r="F108" s="58" t="s">
        <v>699</v>
      </c>
      <c r="G108" s="58" t="s">
        <v>87</v>
      </c>
      <c r="H108" s="58" t="s">
        <v>598</v>
      </c>
      <c r="I108" s="59" t="s">
        <v>236</v>
      </c>
      <c r="J108" s="58" t="s">
        <v>674</v>
      </c>
      <c r="K108" s="60">
        <v>181</v>
      </c>
      <c r="L108" s="60">
        <v>11.25</v>
      </c>
      <c r="M108" s="61">
        <v>25</v>
      </c>
      <c r="N108" s="61">
        <v>16</v>
      </c>
      <c r="O108" s="62">
        <v>24.1</v>
      </c>
      <c r="P108" s="62">
        <v>1.2</v>
      </c>
      <c r="Q108" s="62">
        <v>0.4</v>
      </c>
      <c r="R108" s="62">
        <v>4.2</v>
      </c>
      <c r="S108" s="62">
        <v>1</v>
      </c>
      <c r="T108" s="61">
        <v>289</v>
      </c>
      <c r="U108" s="61">
        <v>45</v>
      </c>
      <c r="V108" s="61">
        <v>6</v>
      </c>
      <c r="W108" s="61">
        <v>3</v>
      </c>
      <c r="X108" s="61">
        <v>4</v>
      </c>
      <c r="Y108" s="62">
        <v>0</v>
      </c>
      <c r="Z108" s="62">
        <v>0</v>
      </c>
      <c r="AA108" s="60">
        <v>0</v>
      </c>
      <c r="AB108" s="60">
        <v>0.02</v>
      </c>
      <c r="AC108" s="61">
        <v>0</v>
      </c>
      <c r="AD108" s="61">
        <v>0</v>
      </c>
      <c r="AE108" s="61">
        <v>4</v>
      </c>
      <c r="AF108" s="61">
        <v>0</v>
      </c>
      <c r="AG108" s="61">
        <v>4</v>
      </c>
      <c r="AH108" s="61">
        <v>0</v>
      </c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1">
        <v>29</v>
      </c>
      <c r="AO108" s="60">
        <v>0</v>
      </c>
      <c r="AP108" s="60">
        <v>0</v>
      </c>
      <c r="AQ108" s="62">
        <v>0</v>
      </c>
      <c r="AR108" s="60">
        <v>0.02</v>
      </c>
      <c r="AS108" s="62">
        <v>0</v>
      </c>
      <c r="AT108" s="61">
        <v>9</v>
      </c>
      <c r="AU108" s="60">
        <v>0.03</v>
      </c>
      <c r="AV108" s="61">
        <v>3</v>
      </c>
      <c r="AW108" s="60">
        <v>0</v>
      </c>
      <c r="AX108" s="60">
        <v>0</v>
      </c>
      <c r="AY108" s="60">
        <v>0</v>
      </c>
      <c r="AZ108" s="61">
        <v>0</v>
      </c>
      <c r="BA108" s="62">
        <v>0.1</v>
      </c>
      <c r="BB108" s="62">
        <v>0.2</v>
      </c>
      <c r="BC108" s="62">
        <v>0.30000000000000004</v>
      </c>
      <c r="BD108" s="62">
        <v>0.7</v>
      </c>
      <c r="BE108" s="62">
        <v>0.2</v>
      </c>
      <c r="BF108" s="62">
        <v>0</v>
      </c>
      <c r="BG108" s="61">
        <v>0</v>
      </c>
      <c r="BH108" s="61">
        <v>0</v>
      </c>
      <c r="BI108" s="61">
        <v>0</v>
      </c>
      <c r="BJ108" s="61">
        <v>0</v>
      </c>
      <c r="BK108" s="62">
        <v>0.1</v>
      </c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 t="s">
        <v>671</v>
      </c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63"/>
      <c r="CO108" s="67">
        <f>SUM(M105:M108)</f>
        <v>707</v>
      </c>
      <c r="CP108" s="68">
        <f>SUM(P105:P108)</f>
        <v>33.000000000000007</v>
      </c>
      <c r="CQ108" s="68">
        <f>SUM(Q105:Q108)</f>
        <v>18.099999999999994</v>
      </c>
      <c r="CR108" s="68">
        <f>SUM(R105:R108)</f>
        <v>103.60000000000001</v>
      </c>
      <c r="CS108" s="68">
        <f>SUM(BD105:BD108)</f>
        <v>3.4000000000000004</v>
      </c>
      <c r="CT108" s="82">
        <v>198</v>
      </c>
      <c r="CU108" s="78">
        <f>$CP108*4/CO108*100</f>
        <v>18.670438472418674</v>
      </c>
      <c r="CV108" s="78">
        <f>CQ108*9/CO108*100</f>
        <v>23.041018387553034</v>
      </c>
      <c r="CW108" s="78">
        <f>CR108*4/CO108*100</f>
        <v>58.613861386138623</v>
      </c>
      <c r="CX108" s="79" t="str">
        <f>IF(AND(CO108&gt;=650,CO108&lt;=850),"○","×")</f>
        <v>○</v>
      </c>
      <c r="CY108" s="79" t="str">
        <f>IF((CS108&lt;3.5),"○","×")</f>
        <v>○</v>
      </c>
      <c r="CZ108" s="79" t="str">
        <f>IF(AND(CT108&gt;=140),"○","×")</f>
        <v>○</v>
      </c>
      <c r="DA108" s="79" t="str">
        <f>IF(AND(CU108&gt;=12.5,CU108&lt;=20.4),"○","×")</f>
        <v>○</v>
      </c>
      <c r="DB108" s="79" t="str">
        <f>IF(AND(CV108&gt;=20.4,CV108&lt;=30.4),"○","×")</f>
        <v>○</v>
      </c>
      <c r="DC108" s="79" t="str">
        <f>IF(AND(CW108&gt;=49.5,CW108&lt;=65.4),"○","×")</f>
        <v>○</v>
      </c>
    </row>
    <row r="109" spans="1:107" ht="13.5" customHeight="1" x14ac:dyDescent="0.2">
      <c r="A109" s="89" t="s">
        <v>207</v>
      </c>
      <c r="B109" s="89" t="s">
        <v>87</v>
      </c>
      <c r="C109" s="92" t="s">
        <v>482</v>
      </c>
      <c r="D109" s="90" t="s">
        <v>208</v>
      </c>
      <c r="E109" s="92" t="s">
        <v>482</v>
      </c>
      <c r="F109" s="94" t="s">
        <v>701</v>
      </c>
      <c r="G109" s="94" t="s">
        <v>87</v>
      </c>
      <c r="H109" s="94" t="s">
        <v>702</v>
      </c>
      <c r="I109" s="90" t="s">
        <v>239</v>
      </c>
      <c r="J109" s="94" t="s">
        <v>599</v>
      </c>
      <c r="K109" s="91">
        <v>273.49</v>
      </c>
      <c r="L109" s="91">
        <v>135.35</v>
      </c>
      <c r="M109" s="95">
        <v>302</v>
      </c>
      <c r="N109" s="95">
        <v>302</v>
      </c>
      <c r="O109" s="96">
        <v>214.79999999999998</v>
      </c>
      <c r="P109" s="96">
        <v>17.400000000000002</v>
      </c>
      <c r="Q109" s="96">
        <v>16.8</v>
      </c>
      <c r="R109" s="96">
        <v>20.6</v>
      </c>
      <c r="S109" s="96">
        <v>4</v>
      </c>
      <c r="T109" s="95">
        <v>929</v>
      </c>
      <c r="U109" s="95">
        <v>561</v>
      </c>
      <c r="V109" s="95">
        <v>61</v>
      </c>
      <c r="W109" s="95">
        <v>39</v>
      </c>
      <c r="X109" s="95">
        <v>190</v>
      </c>
      <c r="Y109" s="96">
        <v>0.9</v>
      </c>
      <c r="Z109" s="96">
        <v>2.5000000000000004</v>
      </c>
      <c r="AA109" s="97">
        <v>0.12000000000000001</v>
      </c>
      <c r="AB109" s="97">
        <v>0.27</v>
      </c>
      <c r="AC109" s="95">
        <v>4</v>
      </c>
      <c r="AD109" s="95">
        <v>288</v>
      </c>
      <c r="AE109" s="95">
        <v>744</v>
      </c>
      <c r="AF109" s="95">
        <v>1</v>
      </c>
      <c r="AG109" s="95">
        <v>886</v>
      </c>
      <c r="AH109" s="95">
        <v>78</v>
      </c>
      <c r="AI109" s="96">
        <v>0.2</v>
      </c>
      <c r="AJ109" s="96">
        <v>1</v>
      </c>
      <c r="AK109" s="96">
        <v>0</v>
      </c>
      <c r="AL109" s="96">
        <v>1.3</v>
      </c>
      <c r="AM109" s="96">
        <v>0</v>
      </c>
      <c r="AN109" s="95">
        <v>89</v>
      </c>
      <c r="AO109" s="97">
        <v>0.60000000000000009</v>
      </c>
      <c r="AP109" s="97">
        <v>0.22</v>
      </c>
      <c r="AQ109" s="96">
        <v>4.1999999999999993</v>
      </c>
      <c r="AR109" s="97">
        <v>0.45</v>
      </c>
      <c r="AS109" s="96">
        <v>0.3</v>
      </c>
      <c r="AT109" s="95">
        <v>93</v>
      </c>
      <c r="AU109" s="97">
        <v>1.26</v>
      </c>
      <c r="AV109" s="95">
        <v>47</v>
      </c>
      <c r="AW109" s="97">
        <v>4.5499999999999989</v>
      </c>
      <c r="AX109" s="97">
        <v>7.7200000000000006</v>
      </c>
      <c r="AY109" s="97">
        <v>2.5200000000000005</v>
      </c>
      <c r="AZ109" s="95">
        <v>52</v>
      </c>
      <c r="BA109" s="96">
        <v>0.8</v>
      </c>
      <c r="BB109" s="96">
        <v>2.1</v>
      </c>
      <c r="BC109" s="96">
        <v>3</v>
      </c>
      <c r="BD109" s="96">
        <v>2.3000000000000003</v>
      </c>
      <c r="BE109" s="96">
        <v>1.2</v>
      </c>
      <c r="BF109" s="96">
        <v>4.0999999999999996</v>
      </c>
      <c r="BG109" s="95">
        <v>0</v>
      </c>
      <c r="BH109" s="95">
        <v>0</v>
      </c>
      <c r="BI109" s="95">
        <v>1</v>
      </c>
      <c r="BJ109" s="95">
        <v>4</v>
      </c>
      <c r="BK109" s="96">
        <v>1.9000000000000001</v>
      </c>
      <c r="BL109" s="94" t="s">
        <v>671</v>
      </c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 t="s">
        <v>671</v>
      </c>
      <c r="CC109" s="94"/>
      <c r="CD109" s="94"/>
      <c r="CE109" s="94" t="s">
        <v>671</v>
      </c>
      <c r="CF109" s="94"/>
      <c r="CG109" s="94"/>
      <c r="CH109" s="94"/>
      <c r="CI109" s="94" t="s">
        <v>671</v>
      </c>
      <c r="CJ109" s="94"/>
      <c r="CK109" s="94" t="s">
        <v>671</v>
      </c>
      <c r="CL109" s="94"/>
      <c r="CM109" s="98"/>
      <c r="CT109" s="1"/>
    </row>
    <row r="110" spans="1:107" ht="13.5" customHeight="1" x14ac:dyDescent="0.2">
      <c r="A110" s="103" t="s">
        <v>207</v>
      </c>
      <c r="B110" s="103" t="s">
        <v>87</v>
      </c>
      <c r="C110" s="10" t="s">
        <v>482</v>
      </c>
      <c r="D110" s="5" t="s">
        <v>209</v>
      </c>
      <c r="E110" s="10" t="s">
        <v>516</v>
      </c>
      <c r="F110" s="103" t="s">
        <v>701</v>
      </c>
      <c r="G110" s="103" t="s">
        <v>87</v>
      </c>
      <c r="H110" s="103" t="s">
        <v>702</v>
      </c>
      <c r="I110" s="5" t="s">
        <v>240</v>
      </c>
      <c r="J110" s="103" t="s">
        <v>600</v>
      </c>
      <c r="K110" s="6">
        <v>62.1</v>
      </c>
      <c r="L110" s="6">
        <v>18.52</v>
      </c>
      <c r="M110" s="7">
        <v>86</v>
      </c>
      <c r="N110" s="7">
        <v>146</v>
      </c>
      <c r="O110" s="8">
        <v>33.699999999999996</v>
      </c>
      <c r="P110" s="8">
        <v>1.1000000000000001</v>
      </c>
      <c r="Q110" s="8">
        <v>4.0999999999999996</v>
      </c>
      <c r="R110" s="8">
        <v>11.7</v>
      </c>
      <c r="S110" s="8">
        <v>0.30000000000000004</v>
      </c>
      <c r="T110" s="7">
        <v>23</v>
      </c>
      <c r="U110" s="7">
        <v>108</v>
      </c>
      <c r="V110" s="7">
        <v>10</v>
      </c>
      <c r="W110" s="7">
        <v>10</v>
      </c>
      <c r="X110" s="7">
        <v>42</v>
      </c>
      <c r="Y110" s="8">
        <v>0.30000000000000004</v>
      </c>
      <c r="Z110" s="8">
        <v>0.1</v>
      </c>
      <c r="AA110" s="6">
        <v>0.03</v>
      </c>
      <c r="AB110" s="6">
        <v>0.39</v>
      </c>
      <c r="AC110" s="7">
        <v>0</v>
      </c>
      <c r="AD110" s="7">
        <v>0</v>
      </c>
      <c r="AE110" s="7">
        <v>4</v>
      </c>
      <c r="AF110" s="7">
        <v>0</v>
      </c>
      <c r="AG110" s="7">
        <v>4</v>
      </c>
      <c r="AH110" s="7">
        <v>0</v>
      </c>
      <c r="AI110" s="8">
        <v>0</v>
      </c>
      <c r="AJ110" s="8">
        <v>0.8</v>
      </c>
      <c r="AK110" s="8">
        <v>0</v>
      </c>
      <c r="AL110" s="8">
        <v>1.3</v>
      </c>
      <c r="AM110" s="8">
        <v>0</v>
      </c>
      <c r="AN110" s="7">
        <v>7</v>
      </c>
      <c r="AO110" s="6">
        <v>0.03</v>
      </c>
      <c r="AP110" s="6">
        <v>0</v>
      </c>
      <c r="AQ110" s="8">
        <v>0.2</v>
      </c>
      <c r="AR110" s="6">
        <v>0.04</v>
      </c>
      <c r="AS110" s="8">
        <v>0</v>
      </c>
      <c r="AT110" s="7">
        <v>4</v>
      </c>
      <c r="AU110" s="6">
        <v>0.24000000000000002</v>
      </c>
      <c r="AV110" s="7">
        <v>7</v>
      </c>
      <c r="AW110" s="6">
        <v>0.32</v>
      </c>
      <c r="AX110" s="6">
        <v>2.4099999999999997</v>
      </c>
      <c r="AY110" s="6">
        <v>1.1100000000000001</v>
      </c>
      <c r="AZ110" s="7">
        <v>0</v>
      </c>
      <c r="BA110" s="8">
        <v>0.2</v>
      </c>
      <c r="BB110" s="8">
        <v>0.9</v>
      </c>
      <c r="BC110" s="8">
        <v>1.1000000000000001</v>
      </c>
      <c r="BD110" s="8">
        <v>0</v>
      </c>
      <c r="BE110" s="8">
        <v>0</v>
      </c>
      <c r="BF110" s="8">
        <v>3.9</v>
      </c>
      <c r="BG110" s="7">
        <v>2</v>
      </c>
      <c r="BH110" s="7">
        <v>0</v>
      </c>
      <c r="BI110" s="7">
        <v>0</v>
      </c>
      <c r="BJ110" s="7">
        <v>0</v>
      </c>
      <c r="BK110" s="8">
        <v>0</v>
      </c>
      <c r="BL110" s="103" t="s">
        <v>671</v>
      </c>
      <c r="BM110" s="103"/>
      <c r="BN110" s="103" t="s">
        <v>671</v>
      </c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9"/>
      <c r="CT110" s="1"/>
    </row>
    <row r="111" spans="1:107" ht="13.5" customHeight="1" x14ac:dyDescent="0.2">
      <c r="A111" s="4" t="s">
        <v>207</v>
      </c>
      <c r="B111" s="4" t="s">
        <v>87</v>
      </c>
      <c r="C111" s="10" t="s">
        <v>482</v>
      </c>
      <c r="D111" s="5" t="s">
        <v>209</v>
      </c>
      <c r="E111" s="10"/>
      <c r="F111" s="4" t="s">
        <v>701</v>
      </c>
      <c r="G111" s="4" t="s">
        <v>87</v>
      </c>
      <c r="H111" s="4" t="s">
        <v>702</v>
      </c>
      <c r="I111" s="5" t="s">
        <v>241</v>
      </c>
      <c r="J111" s="4" t="s">
        <v>556</v>
      </c>
      <c r="K111" s="6">
        <v>90</v>
      </c>
      <c r="L111" s="6">
        <v>28.08</v>
      </c>
      <c r="M111" s="7">
        <v>315</v>
      </c>
      <c r="N111" s="7">
        <v>1324</v>
      </c>
      <c r="O111" s="8">
        <v>13.5</v>
      </c>
      <c r="P111" s="8">
        <v>5.6000000000000005</v>
      </c>
      <c r="Q111" s="8">
        <v>0.89999999999999991</v>
      </c>
      <c r="R111" s="8">
        <v>69.599999999999994</v>
      </c>
      <c r="S111" s="8">
        <v>0.4</v>
      </c>
      <c r="T111" s="7">
        <v>1</v>
      </c>
      <c r="U111" s="7">
        <v>101</v>
      </c>
      <c r="V111" s="7">
        <v>8</v>
      </c>
      <c r="W111" s="7">
        <v>24</v>
      </c>
      <c r="X111" s="7">
        <v>97</v>
      </c>
      <c r="Y111" s="8">
        <v>0.8</v>
      </c>
      <c r="Z111" s="8">
        <v>1.2</v>
      </c>
      <c r="AA111" s="6">
        <v>0.2</v>
      </c>
      <c r="AB111" s="6">
        <v>0.73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7">
        <v>0</v>
      </c>
      <c r="AO111" s="6">
        <v>0.08</v>
      </c>
      <c r="AP111" s="6">
        <v>0.02</v>
      </c>
      <c r="AQ111" s="8">
        <v>1.5</v>
      </c>
      <c r="AR111" s="6">
        <v>0.11</v>
      </c>
      <c r="AS111" s="8">
        <v>0</v>
      </c>
      <c r="AT111" s="7">
        <v>11</v>
      </c>
      <c r="AU111" s="6">
        <v>0.55000000000000004</v>
      </c>
      <c r="AV111" s="7">
        <v>0</v>
      </c>
      <c r="AW111" s="6">
        <v>0.28999999999999998</v>
      </c>
      <c r="AX111" s="6">
        <v>0.16999999999999998</v>
      </c>
      <c r="AY111" s="6">
        <v>0.33</v>
      </c>
      <c r="AZ111" s="7">
        <v>0</v>
      </c>
      <c r="BA111" s="8">
        <v>0.8</v>
      </c>
      <c r="BB111" s="8">
        <v>1</v>
      </c>
      <c r="BC111" s="8">
        <v>2.6</v>
      </c>
      <c r="BD111" s="8">
        <v>0</v>
      </c>
      <c r="BE111" s="8">
        <v>1.1000000000000001</v>
      </c>
      <c r="BF111" s="8">
        <v>0.2</v>
      </c>
      <c r="BG111" s="7">
        <v>0</v>
      </c>
      <c r="BH111" s="7">
        <v>0</v>
      </c>
      <c r="BI111" s="7">
        <v>0</v>
      </c>
      <c r="BJ111" s="7">
        <v>2</v>
      </c>
      <c r="BK111" s="8">
        <v>0.5</v>
      </c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9"/>
      <c r="CT111" s="1"/>
    </row>
    <row r="112" spans="1:107" s="64" customFormat="1" ht="13.5" customHeight="1" x14ac:dyDescent="0.2">
      <c r="A112" s="58" t="s">
        <v>207</v>
      </c>
      <c r="B112" s="58" t="s">
        <v>87</v>
      </c>
      <c r="C112" s="65" t="s">
        <v>482</v>
      </c>
      <c r="D112" s="59" t="s">
        <v>210</v>
      </c>
      <c r="E112" s="65"/>
      <c r="F112" s="58" t="s">
        <v>701</v>
      </c>
      <c r="G112" s="58" t="s">
        <v>87</v>
      </c>
      <c r="H112" s="58" t="s">
        <v>702</v>
      </c>
      <c r="I112" s="59" t="s">
        <v>242</v>
      </c>
      <c r="J112" s="58" t="s">
        <v>674</v>
      </c>
      <c r="K112" s="60">
        <v>181</v>
      </c>
      <c r="L112" s="60">
        <v>11.25</v>
      </c>
      <c r="M112" s="61">
        <v>25</v>
      </c>
      <c r="N112" s="61">
        <v>16</v>
      </c>
      <c r="O112" s="62">
        <v>24.1</v>
      </c>
      <c r="P112" s="62">
        <v>1.2</v>
      </c>
      <c r="Q112" s="62">
        <v>0.4</v>
      </c>
      <c r="R112" s="62">
        <v>4.2</v>
      </c>
      <c r="S112" s="62">
        <v>1</v>
      </c>
      <c r="T112" s="61">
        <v>289</v>
      </c>
      <c r="U112" s="61">
        <v>45</v>
      </c>
      <c r="V112" s="61">
        <v>6</v>
      </c>
      <c r="W112" s="61">
        <v>3</v>
      </c>
      <c r="X112" s="61">
        <v>4</v>
      </c>
      <c r="Y112" s="62">
        <v>0</v>
      </c>
      <c r="Z112" s="62">
        <v>0</v>
      </c>
      <c r="AA112" s="60">
        <v>0</v>
      </c>
      <c r="AB112" s="60">
        <v>0.02</v>
      </c>
      <c r="AC112" s="61">
        <v>0</v>
      </c>
      <c r="AD112" s="61">
        <v>0</v>
      </c>
      <c r="AE112" s="61">
        <v>4</v>
      </c>
      <c r="AF112" s="61">
        <v>0</v>
      </c>
      <c r="AG112" s="61">
        <v>4</v>
      </c>
      <c r="AH112" s="61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1">
        <v>29</v>
      </c>
      <c r="AO112" s="60">
        <v>0</v>
      </c>
      <c r="AP112" s="60">
        <v>0</v>
      </c>
      <c r="AQ112" s="62">
        <v>0</v>
      </c>
      <c r="AR112" s="60">
        <v>0.02</v>
      </c>
      <c r="AS112" s="62">
        <v>0</v>
      </c>
      <c r="AT112" s="61">
        <v>9</v>
      </c>
      <c r="AU112" s="60">
        <v>0.03</v>
      </c>
      <c r="AV112" s="61">
        <v>3</v>
      </c>
      <c r="AW112" s="60">
        <v>0</v>
      </c>
      <c r="AX112" s="60">
        <v>0</v>
      </c>
      <c r="AY112" s="60">
        <v>0</v>
      </c>
      <c r="AZ112" s="61">
        <v>0</v>
      </c>
      <c r="BA112" s="62">
        <v>0.1</v>
      </c>
      <c r="BB112" s="62">
        <v>0.2</v>
      </c>
      <c r="BC112" s="62">
        <v>0.30000000000000004</v>
      </c>
      <c r="BD112" s="62">
        <v>0.7</v>
      </c>
      <c r="BE112" s="62">
        <v>0.2</v>
      </c>
      <c r="BF112" s="62">
        <v>0</v>
      </c>
      <c r="BG112" s="61">
        <v>0</v>
      </c>
      <c r="BH112" s="61">
        <v>0</v>
      </c>
      <c r="BI112" s="61">
        <v>0</v>
      </c>
      <c r="BJ112" s="61">
        <v>0</v>
      </c>
      <c r="BK112" s="62">
        <v>0.1</v>
      </c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 t="s">
        <v>671</v>
      </c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63"/>
      <c r="CO112" s="67">
        <f>SUM(M109:M112)</f>
        <v>728</v>
      </c>
      <c r="CP112" s="68">
        <f>SUM(P109:P112)</f>
        <v>25.300000000000004</v>
      </c>
      <c r="CQ112" s="68">
        <f>SUM(Q109:Q112)</f>
        <v>22.199999999999996</v>
      </c>
      <c r="CR112" s="68">
        <f>SUM(R109:R112)</f>
        <v>106.1</v>
      </c>
      <c r="CS112" s="68">
        <f>SUM(BD109:BD112)</f>
        <v>3</v>
      </c>
      <c r="CT112" s="82">
        <v>197.5</v>
      </c>
      <c r="CU112" s="78">
        <f>$CP112*4/CO112*100</f>
        <v>13.901098901098905</v>
      </c>
      <c r="CV112" s="78">
        <f>CQ112*9/CO112*100</f>
        <v>27.445054945054935</v>
      </c>
      <c r="CW112" s="78">
        <f>CR112*4/CO112*100</f>
        <v>58.296703296703292</v>
      </c>
      <c r="CX112" s="79" t="str">
        <f>IF(AND(CO112&gt;=650,CO112&lt;=850),"○","×")</f>
        <v>○</v>
      </c>
      <c r="CY112" s="79" t="str">
        <f>IF((CS112&lt;3.5),"○","×")</f>
        <v>○</v>
      </c>
      <c r="CZ112" s="79" t="str">
        <f>IF(AND(CT112&gt;=140),"○","×")</f>
        <v>○</v>
      </c>
      <c r="DA112" s="79" t="str">
        <f>IF(AND(CU112&gt;=12.5,CU112&lt;=20.4),"○","×")</f>
        <v>○</v>
      </c>
      <c r="DB112" s="79" t="str">
        <f>IF(AND(CV112&gt;=20.4,CV112&lt;=30.4),"○","×")</f>
        <v>○</v>
      </c>
      <c r="DC112" s="79" t="str">
        <f>IF(AND(CW112&gt;=49.5,CW112&lt;=65.4),"○","×")</f>
        <v>○</v>
      </c>
    </row>
    <row r="113" spans="1:107" ht="13.5" customHeight="1" x14ac:dyDescent="0.2">
      <c r="A113" s="89" t="s">
        <v>211</v>
      </c>
      <c r="B113" s="89" t="s">
        <v>87</v>
      </c>
      <c r="C113" s="94" t="s">
        <v>212</v>
      </c>
      <c r="D113" s="90" t="s">
        <v>213</v>
      </c>
      <c r="E113" s="94" t="s">
        <v>212</v>
      </c>
      <c r="F113" s="94" t="s">
        <v>703</v>
      </c>
      <c r="G113" s="94" t="s">
        <v>87</v>
      </c>
      <c r="H113" s="94" t="s">
        <v>212</v>
      </c>
      <c r="I113" s="90" t="s">
        <v>243</v>
      </c>
      <c r="J113" s="94" t="s">
        <v>601</v>
      </c>
      <c r="K113" s="91">
        <v>194.5</v>
      </c>
      <c r="L113" s="91">
        <v>124.94</v>
      </c>
      <c r="M113" s="95">
        <v>376</v>
      </c>
      <c r="N113" s="95">
        <v>595</v>
      </c>
      <c r="O113" s="96">
        <v>118</v>
      </c>
      <c r="P113" s="96">
        <v>16.5</v>
      </c>
      <c r="Q113" s="96">
        <v>16.299999999999997</v>
      </c>
      <c r="R113" s="96">
        <v>40.700000000000003</v>
      </c>
      <c r="S113" s="96">
        <v>3.1</v>
      </c>
      <c r="T113" s="95">
        <v>782</v>
      </c>
      <c r="U113" s="95">
        <v>345</v>
      </c>
      <c r="V113" s="95">
        <v>26</v>
      </c>
      <c r="W113" s="95">
        <v>25</v>
      </c>
      <c r="X113" s="95">
        <v>165</v>
      </c>
      <c r="Y113" s="96">
        <v>0.70000000000000007</v>
      </c>
      <c r="Z113" s="96">
        <v>2.3000000000000003</v>
      </c>
      <c r="AA113" s="97">
        <v>0.11</v>
      </c>
      <c r="AB113" s="97">
        <v>9.9999999999999992E-2</v>
      </c>
      <c r="AC113" s="95">
        <v>4</v>
      </c>
      <c r="AD113" s="95">
        <v>390</v>
      </c>
      <c r="AE113" s="95">
        <v>925</v>
      </c>
      <c r="AF113" s="95">
        <v>0</v>
      </c>
      <c r="AG113" s="95">
        <v>1115</v>
      </c>
      <c r="AH113" s="95">
        <v>97</v>
      </c>
      <c r="AI113" s="96">
        <v>0.2</v>
      </c>
      <c r="AJ113" s="96">
        <v>0.60000000000000009</v>
      </c>
      <c r="AK113" s="96">
        <v>0</v>
      </c>
      <c r="AL113" s="96">
        <v>1.1000000000000001</v>
      </c>
      <c r="AM113" s="96">
        <v>0</v>
      </c>
      <c r="AN113" s="95">
        <v>5</v>
      </c>
      <c r="AO113" s="97">
        <v>0.55000000000000004</v>
      </c>
      <c r="AP113" s="97">
        <v>0.18</v>
      </c>
      <c r="AQ113" s="96">
        <v>4</v>
      </c>
      <c r="AR113" s="97">
        <v>0.33</v>
      </c>
      <c r="AS113" s="96">
        <v>0.3</v>
      </c>
      <c r="AT113" s="95">
        <v>12</v>
      </c>
      <c r="AU113" s="97">
        <v>1.03</v>
      </c>
      <c r="AV113" s="95">
        <v>5</v>
      </c>
      <c r="AW113" s="97">
        <v>4.53</v>
      </c>
      <c r="AX113" s="97">
        <v>6.88</v>
      </c>
      <c r="AY113" s="97">
        <v>2.38</v>
      </c>
      <c r="AZ113" s="95">
        <v>52</v>
      </c>
      <c r="BA113" s="96">
        <v>0.30000000000000004</v>
      </c>
      <c r="BB113" s="96">
        <v>1.9000000000000001</v>
      </c>
      <c r="BC113" s="96">
        <v>2.2999999999999998</v>
      </c>
      <c r="BD113" s="96">
        <v>2</v>
      </c>
      <c r="BE113" s="96">
        <v>0.5</v>
      </c>
      <c r="BF113" s="96">
        <v>2.2999999999999998</v>
      </c>
      <c r="BG113" s="95">
        <v>1</v>
      </c>
      <c r="BH113" s="95">
        <v>0</v>
      </c>
      <c r="BI113" s="95">
        <v>2</v>
      </c>
      <c r="BJ113" s="95">
        <v>1</v>
      </c>
      <c r="BK113" s="96">
        <v>0.5</v>
      </c>
      <c r="BL113" s="94" t="s">
        <v>671</v>
      </c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 t="s">
        <v>671</v>
      </c>
      <c r="CC113" s="94"/>
      <c r="CD113" s="94"/>
      <c r="CE113" s="94" t="s">
        <v>671</v>
      </c>
      <c r="CF113" s="94"/>
      <c r="CG113" s="94"/>
      <c r="CH113" s="94"/>
      <c r="CI113" s="94" t="s">
        <v>671</v>
      </c>
      <c r="CJ113" s="94"/>
      <c r="CK113" s="94" t="s">
        <v>671</v>
      </c>
      <c r="CL113" s="94"/>
      <c r="CM113" s="98"/>
      <c r="CT113" s="1"/>
    </row>
    <row r="114" spans="1:107" ht="13.5" customHeight="1" x14ac:dyDescent="0.2">
      <c r="A114" s="103" t="s">
        <v>211</v>
      </c>
      <c r="B114" s="103" t="s">
        <v>87</v>
      </c>
      <c r="C114" s="103" t="s">
        <v>212</v>
      </c>
      <c r="D114" s="5" t="s">
        <v>214</v>
      </c>
      <c r="E114" s="10" t="s">
        <v>517</v>
      </c>
      <c r="F114" s="103" t="s">
        <v>703</v>
      </c>
      <c r="G114" s="103" t="s">
        <v>87</v>
      </c>
      <c r="H114" s="103" t="s">
        <v>212</v>
      </c>
      <c r="I114" s="5" t="s">
        <v>246</v>
      </c>
      <c r="J114" s="103" t="s">
        <v>850</v>
      </c>
      <c r="K114" s="6">
        <v>73.099999999999994</v>
      </c>
      <c r="L114" s="6">
        <v>29.34</v>
      </c>
      <c r="M114" s="7">
        <v>23</v>
      </c>
      <c r="N114" s="7">
        <v>24</v>
      </c>
      <c r="O114" s="8">
        <v>66.699999999999989</v>
      </c>
      <c r="P114" s="8">
        <v>1.4000000000000001</v>
      </c>
      <c r="Q114" s="8">
        <v>0.9</v>
      </c>
      <c r="R114" s="8">
        <v>2.8</v>
      </c>
      <c r="S114" s="8">
        <v>1.3</v>
      </c>
      <c r="T114" s="7">
        <v>337</v>
      </c>
      <c r="U114" s="7">
        <v>202</v>
      </c>
      <c r="V114" s="7">
        <v>66</v>
      </c>
      <c r="W114" s="7">
        <v>16</v>
      </c>
      <c r="X114" s="7">
        <v>31</v>
      </c>
      <c r="Y114" s="8">
        <v>0.7</v>
      </c>
      <c r="Z114" s="8">
        <v>0.2</v>
      </c>
      <c r="AA114" s="6">
        <v>0.05</v>
      </c>
      <c r="AB114" s="6">
        <v>0.16</v>
      </c>
      <c r="AC114" s="7">
        <v>0</v>
      </c>
      <c r="AD114" s="7">
        <v>0</v>
      </c>
      <c r="AE114" s="7">
        <v>1040</v>
      </c>
      <c r="AF114" s="7">
        <v>0</v>
      </c>
      <c r="AG114" s="7">
        <v>1041</v>
      </c>
      <c r="AH114" s="7">
        <v>88</v>
      </c>
      <c r="AI114" s="8">
        <v>0</v>
      </c>
      <c r="AJ114" s="8">
        <v>0.6</v>
      </c>
      <c r="AK114" s="8">
        <v>0</v>
      </c>
      <c r="AL114" s="8">
        <v>0.6</v>
      </c>
      <c r="AM114" s="8">
        <v>0.30000000000000004</v>
      </c>
      <c r="AN114" s="7">
        <v>62</v>
      </c>
      <c r="AO114" s="6">
        <v>0.03</v>
      </c>
      <c r="AP114" s="6">
        <v>0.04</v>
      </c>
      <c r="AQ114" s="8">
        <v>0.2</v>
      </c>
      <c r="AR114" s="6">
        <v>0.05</v>
      </c>
      <c r="AS114" s="8">
        <v>0</v>
      </c>
      <c r="AT114" s="7">
        <v>40</v>
      </c>
      <c r="AU114" s="6">
        <v>0.16000000000000003</v>
      </c>
      <c r="AV114" s="7">
        <v>7</v>
      </c>
      <c r="AW114" s="6">
        <v>0.11</v>
      </c>
      <c r="AX114" s="6">
        <v>0.27</v>
      </c>
      <c r="AY114" s="6">
        <v>0.38999999999999996</v>
      </c>
      <c r="AZ114" s="7">
        <v>0</v>
      </c>
      <c r="BA114" s="8">
        <v>0.2</v>
      </c>
      <c r="BB114" s="8">
        <v>1.2</v>
      </c>
      <c r="BC114" s="8">
        <v>1.5</v>
      </c>
      <c r="BD114" s="8">
        <v>0.60000000000000009</v>
      </c>
      <c r="BE114" s="8">
        <v>0.6</v>
      </c>
      <c r="BF114" s="8">
        <v>0.2</v>
      </c>
      <c r="BG114" s="7">
        <v>0</v>
      </c>
      <c r="BH114" s="7">
        <v>0</v>
      </c>
      <c r="BI114" s="7">
        <v>0</v>
      </c>
      <c r="BJ114" s="7">
        <v>0</v>
      </c>
      <c r="BK114" s="8">
        <v>0</v>
      </c>
      <c r="BL114" s="103" t="s">
        <v>671</v>
      </c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 t="s">
        <v>671</v>
      </c>
      <c r="CC114" s="103"/>
      <c r="CD114" s="103"/>
      <c r="CE114" s="103" t="s">
        <v>671</v>
      </c>
      <c r="CF114" s="103"/>
      <c r="CG114" s="103"/>
      <c r="CH114" s="103"/>
      <c r="CI114" s="103"/>
      <c r="CJ114" s="103"/>
      <c r="CK114" s="103" t="s">
        <v>671</v>
      </c>
      <c r="CL114" s="103"/>
      <c r="CM114" s="9"/>
      <c r="CT114" s="1"/>
    </row>
    <row r="115" spans="1:107" ht="13.5" customHeight="1" x14ac:dyDescent="0.2">
      <c r="A115" s="4" t="s">
        <v>211</v>
      </c>
      <c r="B115" s="4" t="s">
        <v>87</v>
      </c>
      <c r="C115" s="4" t="s">
        <v>212</v>
      </c>
      <c r="D115" s="5" t="s">
        <v>214</v>
      </c>
      <c r="E115" s="10"/>
      <c r="F115" s="4" t="s">
        <v>703</v>
      </c>
      <c r="G115" s="4" t="s">
        <v>87</v>
      </c>
      <c r="H115" s="4" t="s">
        <v>212</v>
      </c>
      <c r="I115" s="5" t="s">
        <v>247</v>
      </c>
      <c r="J115" s="4" t="s">
        <v>556</v>
      </c>
      <c r="K115" s="6">
        <v>90</v>
      </c>
      <c r="L115" s="6">
        <v>28.08</v>
      </c>
      <c r="M115" s="7">
        <v>315</v>
      </c>
      <c r="N115" s="7">
        <v>1324</v>
      </c>
      <c r="O115" s="8">
        <v>13.5</v>
      </c>
      <c r="P115" s="8">
        <v>5.6000000000000005</v>
      </c>
      <c r="Q115" s="8">
        <v>0.89999999999999991</v>
      </c>
      <c r="R115" s="8">
        <v>69.599999999999994</v>
      </c>
      <c r="S115" s="8">
        <v>0.4</v>
      </c>
      <c r="T115" s="7">
        <v>1</v>
      </c>
      <c r="U115" s="7">
        <v>101</v>
      </c>
      <c r="V115" s="7">
        <v>8</v>
      </c>
      <c r="W115" s="7">
        <v>24</v>
      </c>
      <c r="X115" s="7">
        <v>97</v>
      </c>
      <c r="Y115" s="8">
        <v>0.8</v>
      </c>
      <c r="Z115" s="8">
        <v>1.2</v>
      </c>
      <c r="AA115" s="6">
        <v>0.2</v>
      </c>
      <c r="AB115" s="6">
        <v>0.73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7">
        <v>0</v>
      </c>
      <c r="AO115" s="6">
        <v>0.08</v>
      </c>
      <c r="AP115" s="6">
        <v>0.02</v>
      </c>
      <c r="AQ115" s="8">
        <v>1.5</v>
      </c>
      <c r="AR115" s="6">
        <v>0.11</v>
      </c>
      <c r="AS115" s="8">
        <v>0</v>
      </c>
      <c r="AT115" s="7">
        <v>11</v>
      </c>
      <c r="AU115" s="6">
        <v>0.55000000000000004</v>
      </c>
      <c r="AV115" s="7">
        <v>0</v>
      </c>
      <c r="AW115" s="6">
        <v>0.28999999999999998</v>
      </c>
      <c r="AX115" s="6">
        <v>0.16999999999999998</v>
      </c>
      <c r="AY115" s="6">
        <v>0.33</v>
      </c>
      <c r="AZ115" s="7">
        <v>0</v>
      </c>
      <c r="BA115" s="8">
        <v>0.8</v>
      </c>
      <c r="BB115" s="8">
        <v>1</v>
      </c>
      <c r="BC115" s="8">
        <v>2.6</v>
      </c>
      <c r="BD115" s="8">
        <v>0</v>
      </c>
      <c r="BE115" s="8">
        <v>1.1000000000000001</v>
      </c>
      <c r="BF115" s="8">
        <v>0.2</v>
      </c>
      <c r="BG115" s="7">
        <v>0</v>
      </c>
      <c r="BH115" s="7">
        <v>0</v>
      </c>
      <c r="BI115" s="7">
        <v>0</v>
      </c>
      <c r="BJ115" s="7">
        <v>2</v>
      </c>
      <c r="BK115" s="8">
        <v>0.5</v>
      </c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9"/>
      <c r="CT115" s="1"/>
    </row>
    <row r="116" spans="1:107" s="64" customFormat="1" ht="13.5" customHeight="1" x14ac:dyDescent="0.2">
      <c r="A116" s="58" t="s">
        <v>211</v>
      </c>
      <c r="B116" s="58" t="s">
        <v>87</v>
      </c>
      <c r="C116" s="58" t="s">
        <v>212</v>
      </c>
      <c r="D116" s="59" t="s">
        <v>215</v>
      </c>
      <c r="E116" s="65"/>
      <c r="F116" s="58" t="s">
        <v>703</v>
      </c>
      <c r="G116" s="58" t="s">
        <v>87</v>
      </c>
      <c r="H116" s="58" t="s">
        <v>212</v>
      </c>
      <c r="I116" s="59" t="s">
        <v>248</v>
      </c>
      <c r="J116" s="58" t="s">
        <v>674</v>
      </c>
      <c r="K116" s="60">
        <v>181</v>
      </c>
      <c r="L116" s="60">
        <v>11.25</v>
      </c>
      <c r="M116" s="61">
        <v>25</v>
      </c>
      <c r="N116" s="61">
        <v>16</v>
      </c>
      <c r="O116" s="62">
        <v>24.1</v>
      </c>
      <c r="P116" s="62">
        <v>1.2</v>
      </c>
      <c r="Q116" s="62">
        <v>0.4</v>
      </c>
      <c r="R116" s="62">
        <v>4.2</v>
      </c>
      <c r="S116" s="62">
        <v>1</v>
      </c>
      <c r="T116" s="61">
        <v>289</v>
      </c>
      <c r="U116" s="61">
        <v>45</v>
      </c>
      <c r="V116" s="61">
        <v>6</v>
      </c>
      <c r="W116" s="61">
        <v>3</v>
      </c>
      <c r="X116" s="61">
        <v>4</v>
      </c>
      <c r="Y116" s="62">
        <v>0</v>
      </c>
      <c r="Z116" s="62">
        <v>0</v>
      </c>
      <c r="AA116" s="60">
        <v>0</v>
      </c>
      <c r="AB116" s="60">
        <v>0.02</v>
      </c>
      <c r="AC116" s="61">
        <v>0</v>
      </c>
      <c r="AD116" s="61">
        <v>0</v>
      </c>
      <c r="AE116" s="61">
        <v>4</v>
      </c>
      <c r="AF116" s="61">
        <v>0</v>
      </c>
      <c r="AG116" s="61">
        <v>4</v>
      </c>
      <c r="AH116" s="61">
        <v>0</v>
      </c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1">
        <v>29</v>
      </c>
      <c r="AO116" s="60">
        <v>0</v>
      </c>
      <c r="AP116" s="60">
        <v>0</v>
      </c>
      <c r="AQ116" s="62">
        <v>0</v>
      </c>
      <c r="AR116" s="60">
        <v>0.02</v>
      </c>
      <c r="AS116" s="62">
        <v>0</v>
      </c>
      <c r="AT116" s="61">
        <v>9</v>
      </c>
      <c r="AU116" s="60">
        <v>0.03</v>
      </c>
      <c r="AV116" s="61">
        <v>3</v>
      </c>
      <c r="AW116" s="60">
        <v>0</v>
      </c>
      <c r="AX116" s="60">
        <v>0</v>
      </c>
      <c r="AY116" s="60">
        <v>0</v>
      </c>
      <c r="AZ116" s="61">
        <v>0</v>
      </c>
      <c r="BA116" s="62">
        <v>0.1</v>
      </c>
      <c r="BB116" s="62">
        <v>0.2</v>
      </c>
      <c r="BC116" s="62">
        <v>0.30000000000000004</v>
      </c>
      <c r="BD116" s="62">
        <v>0.7</v>
      </c>
      <c r="BE116" s="62">
        <v>0.2</v>
      </c>
      <c r="BF116" s="62">
        <v>0</v>
      </c>
      <c r="BG116" s="61">
        <v>0</v>
      </c>
      <c r="BH116" s="61">
        <v>0</v>
      </c>
      <c r="BI116" s="61">
        <v>0</v>
      </c>
      <c r="BJ116" s="61">
        <v>0</v>
      </c>
      <c r="BK116" s="62">
        <v>0.1</v>
      </c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 t="s">
        <v>671</v>
      </c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63"/>
      <c r="CO116" s="67">
        <f>SUM(M113:M116)</f>
        <v>739</v>
      </c>
      <c r="CP116" s="68">
        <f>SUM(P113:P116)</f>
        <v>24.7</v>
      </c>
      <c r="CQ116" s="68">
        <f>SUM(Q113:Q116)</f>
        <v>18.499999999999993</v>
      </c>
      <c r="CR116" s="68">
        <f>SUM(R113:R116)</f>
        <v>117.3</v>
      </c>
      <c r="CS116" s="68">
        <f>SUM(BD113:BD116)</f>
        <v>3.3</v>
      </c>
      <c r="CT116" s="82">
        <v>141</v>
      </c>
      <c r="CU116" s="78">
        <f>$CP116*4/CO116*100</f>
        <v>13.369418132611639</v>
      </c>
      <c r="CV116" s="78">
        <f>CQ116*9/CO116*100</f>
        <v>22.530446549391062</v>
      </c>
      <c r="CW116" s="78">
        <f>CR116*4/CO116*100</f>
        <v>63.491204330175911</v>
      </c>
      <c r="CX116" s="79" t="str">
        <f>IF(AND(CO116&gt;=650,CO116&lt;=850),"○","×")</f>
        <v>○</v>
      </c>
      <c r="CY116" s="79" t="str">
        <f>IF((CS116&lt;3.5),"○","×")</f>
        <v>○</v>
      </c>
      <c r="CZ116" s="79" t="str">
        <f>IF(AND(CT116&gt;=140),"○","×")</f>
        <v>○</v>
      </c>
      <c r="DA116" s="79" t="str">
        <f>IF(AND(CU116&gt;=12.5,CU116&lt;=20.4),"○","×")</f>
        <v>○</v>
      </c>
      <c r="DB116" s="79" t="str">
        <f>IF(AND(CV116&gt;=20.4,CV116&lt;=30.4),"○","×")</f>
        <v>○</v>
      </c>
      <c r="DC116" s="79" t="str">
        <f>IF(AND(CW116&gt;=49.5,CW116&lt;=65.4),"○","×")</f>
        <v>○</v>
      </c>
    </row>
    <row r="117" spans="1:107" ht="13.5" customHeight="1" x14ac:dyDescent="0.2">
      <c r="A117" s="89" t="s">
        <v>216</v>
      </c>
      <c r="B117" s="89" t="s">
        <v>87</v>
      </c>
      <c r="C117" s="92" t="s">
        <v>483</v>
      </c>
      <c r="D117" s="90" t="s">
        <v>217</v>
      </c>
      <c r="E117" s="92" t="s">
        <v>483</v>
      </c>
      <c r="F117" s="94" t="s">
        <v>704</v>
      </c>
      <c r="G117" s="94" t="s">
        <v>87</v>
      </c>
      <c r="H117" s="94" t="s">
        <v>602</v>
      </c>
      <c r="I117" s="90" t="s">
        <v>249</v>
      </c>
      <c r="J117" s="94" t="s">
        <v>851</v>
      </c>
      <c r="K117" s="91">
        <v>400.5</v>
      </c>
      <c r="L117" s="91">
        <v>139.33000000000001</v>
      </c>
      <c r="M117" s="95">
        <v>314</v>
      </c>
      <c r="N117" s="95">
        <v>578</v>
      </c>
      <c r="O117" s="96">
        <v>241.10000000000002</v>
      </c>
      <c r="P117" s="96">
        <v>23.599999999999998</v>
      </c>
      <c r="Q117" s="96">
        <v>19.400000000000002</v>
      </c>
      <c r="R117" s="96">
        <v>12.499999999999998</v>
      </c>
      <c r="S117" s="96">
        <v>4.5999999999999996</v>
      </c>
      <c r="T117" s="95">
        <v>822</v>
      </c>
      <c r="U117" s="95">
        <v>690</v>
      </c>
      <c r="V117" s="95">
        <v>231</v>
      </c>
      <c r="W117" s="95">
        <v>80</v>
      </c>
      <c r="X117" s="95">
        <v>296</v>
      </c>
      <c r="Y117" s="96">
        <v>3.1000000000000005</v>
      </c>
      <c r="Z117" s="96">
        <v>3.3000000000000003</v>
      </c>
      <c r="AA117" s="97">
        <v>0.30000000000000004</v>
      </c>
      <c r="AB117" s="97">
        <v>0.81000000000000016</v>
      </c>
      <c r="AC117" s="95">
        <v>4</v>
      </c>
      <c r="AD117" s="95">
        <v>1005</v>
      </c>
      <c r="AE117" s="95">
        <v>2120</v>
      </c>
      <c r="AF117" s="95">
        <v>0</v>
      </c>
      <c r="AG117" s="95">
        <v>2638</v>
      </c>
      <c r="AH117" s="95">
        <v>225</v>
      </c>
      <c r="AI117" s="96">
        <v>0.30000000000000004</v>
      </c>
      <c r="AJ117" s="96">
        <v>0.9</v>
      </c>
      <c r="AK117" s="96">
        <v>0.1</v>
      </c>
      <c r="AL117" s="96">
        <v>4.5</v>
      </c>
      <c r="AM117" s="96">
        <v>1.6</v>
      </c>
      <c r="AN117" s="95">
        <v>50</v>
      </c>
      <c r="AO117" s="97">
        <v>0.59000000000000008</v>
      </c>
      <c r="AP117" s="97">
        <v>0.25</v>
      </c>
      <c r="AQ117" s="96">
        <v>4.5999999999999996</v>
      </c>
      <c r="AR117" s="97">
        <v>0.37000000000000011</v>
      </c>
      <c r="AS117" s="96">
        <v>0.3</v>
      </c>
      <c r="AT117" s="95">
        <v>61</v>
      </c>
      <c r="AU117" s="97">
        <v>1.3400000000000003</v>
      </c>
      <c r="AV117" s="95">
        <v>14</v>
      </c>
      <c r="AW117" s="97">
        <v>5.3599999999999994</v>
      </c>
      <c r="AX117" s="97">
        <v>6.4499999999999993</v>
      </c>
      <c r="AY117" s="97">
        <v>5.9599999999999991</v>
      </c>
      <c r="AZ117" s="95">
        <v>46</v>
      </c>
      <c r="BA117" s="96">
        <v>0.9</v>
      </c>
      <c r="BB117" s="96">
        <v>2.3000000000000003</v>
      </c>
      <c r="BC117" s="96">
        <v>3.3</v>
      </c>
      <c r="BD117" s="96">
        <v>1</v>
      </c>
      <c r="BE117" s="96">
        <v>8.6999999999999993</v>
      </c>
      <c r="BF117" s="96">
        <v>8.6</v>
      </c>
      <c r="BG117" s="95">
        <v>2</v>
      </c>
      <c r="BH117" s="95">
        <v>1</v>
      </c>
      <c r="BI117" s="95">
        <v>0</v>
      </c>
      <c r="BJ117" s="95">
        <v>2</v>
      </c>
      <c r="BK117" s="96">
        <v>0.2</v>
      </c>
      <c r="BL117" s="94" t="s">
        <v>671</v>
      </c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 t="s">
        <v>671</v>
      </c>
      <c r="CC117" s="94"/>
      <c r="CD117" s="94"/>
      <c r="CE117" s="94" t="s">
        <v>671</v>
      </c>
      <c r="CF117" s="94"/>
      <c r="CG117" s="94"/>
      <c r="CH117" s="94"/>
      <c r="CI117" s="94"/>
      <c r="CJ117" s="94"/>
      <c r="CK117" s="94"/>
      <c r="CL117" s="94"/>
      <c r="CM117" s="98"/>
      <c r="CT117" s="1"/>
    </row>
    <row r="118" spans="1:107" ht="13.5" customHeight="1" x14ac:dyDescent="0.2">
      <c r="A118" s="103" t="s">
        <v>216</v>
      </c>
      <c r="B118" s="103" t="s">
        <v>87</v>
      </c>
      <c r="C118" s="10" t="s">
        <v>483</v>
      </c>
      <c r="D118" s="5" t="s">
        <v>218</v>
      </c>
      <c r="E118" s="10" t="s">
        <v>518</v>
      </c>
      <c r="F118" s="103" t="s">
        <v>704</v>
      </c>
      <c r="G118" s="103" t="s">
        <v>87</v>
      </c>
      <c r="H118" s="103" t="s">
        <v>602</v>
      </c>
      <c r="I118" s="5" t="s">
        <v>250</v>
      </c>
      <c r="J118" s="103" t="s">
        <v>603</v>
      </c>
      <c r="K118" s="6">
        <v>71</v>
      </c>
      <c r="L118" s="6">
        <v>49.06</v>
      </c>
      <c r="M118" s="7">
        <v>38</v>
      </c>
      <c r="N118" s="7">
        <v>24</v>
      </c>
      <c r="O118" s="8">
        <v>60</v>
      </c>
      <c r="P118" s="8">
        <v>4.2</v>
      </c>
      <c r="Q118" s="8">
        <v>0.7</v>
      </c>
      <c r="R118" s="8">
        <v>4.5999999999999996</v>
      </c>
      <c r="S118" s="8">
        <v>1.7000000000000002</v>
      </c>
      <c r="T118" s="7">
        <v>430</v>
      </c>
      <c r="U118" s="7">
        <v>148</v>
      </c>
      <c r="V118" s="7">
        <v>58</v>
      </c>
      <c r="W118" s="7">
        <v>33</v>
      </c>
      <c r="X118" s="7">
        <v>60</v>
      </c>
      <c r="Y118" s="8">
        <v>0.5</v>
      </c>
      <c r="Z118" s="8">
        <v>0.4</v>
      </c>
      <c r="AA118" s="6">
        <v>0.06</v>
      </c>
      <c r="AB118" s="6">
        <v>0.44</v>
      </c>
      <c r="AC118" s="7">
        <v>11</v>
      </c>
      <c r="AD118" s="7">
        <v>0</v>
      </c>
      <c r="AE118" s="7">
        <v>3000</v>
      </c>
      <c r="AF118" s="7">
        <v>0</v>
      </c>
      <c r="AG118" s="7">
        <v>3000</v>
      </c>
      <c r="AH118" s="7">
        <v>261</v>
      </c>
      <c r="AI118" s="8">
        <v>0.8</v>
      </c>
      <c r="AJ118" s="8">
        <v>1.6</v>
      </c>
      <c r="AK118" s="8">
        <v>0.1</v>
      </c>
      <c r="AL118" s="8">
        <v>0.30000000000000004</v>
      </c>
      <c r="AM118" s="8">
        <v>0</v>
      </c>
      <c r="AN118" s="7">
        <v>140</v>
      </c>
      <c r="AO118" s="6">
        <v>0.04</v>
      </c>
      <c r="AP118" s="6">
        <v>0.08</v>
      </c>
      <c r="AQ118" s="8">
        <v>0.5</v>
      </c>
      <c r="AR118" s="6">
        <v>0.8</v>
      </c>
      <c r="AS118" s="8">
        <v>0.4</v>
      </c>
      <c r="AT118" s="7">
        <v>67</v>
      </c>
      <c r="AU118" s="6">
        <v>0.16000000000000003</v>
      </c>
      <c r="AV118" s="7">
        <v>11</v>
      </c>
      <c r="AW118" s="6">
        <v>0.29000000000000004</v>
      </c>
      <c r="AX118" s="6">
        <v>0.17</v>
      </c>
      <c r="AY118" s="6">
        <v>0.23</v>
      </c>
      <c r="AZ118" s="7">
        <v>15</v>
      </c>
      <c r="BA118" s="8">
        <v>0.3</v>
      </c>
      <c r="BB118" s="8">
        <v>1.3</v>
      </c>
      <c r="BC118" s="8">
        <v>1.6</v>
      </c>
      <c r="BD118" s="8">
        <v>1.1000000000000001</v>
      </c>
      <c r="BE118" s="8">
        <v>2.4</v>
      </c>
      <c r="BF118" s="8">
        <v>0.2</v>
      </c>
      <c r="BG118" s="7">
        <v>1</v>
      </c>
      <c r="BH118" s="7">
        <v>3</v>
      </c>
      <c r="BI118" s="7">
        <v>0</v>
      </c>
      <c r="BJ118" s="7">
        <v>0</v>
      </c>
      <c r="BK118" s="8">
        <v>0.6</v>
      </c>
      <c r="BL118" s="103" t="s">
        <v>671</v>
      </c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 t="s">
        <v>671</v>
      </c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9"/>
      <c r="CT118" s="1"/>
    </row>
    <row r="119" spans="1:107" ht="13.5" customHeight="1" x14ac:dyDescent="0.2">
      <c r="A119" s="4" t="s">
        <v>216</v>
      </c>
      <c r="B119" s="4" t="s">
        <v>87</v>
      </c>
      <c r="C119" s="10" t="s">
        <v>483</v>
      </c>
      <c r="D119" s="5" t="s">
        <v>218</v>
      </c>
      <c r="E119" s="10"/>
      <c r="F119" s="4" t="s">
        <v>704</v>
      </c>
      <c r="G119" s="4" t="s">
        <v>87</v>
      </c>
      <c r="H119" s="4" t="s">
        <v>602</v>
      </c>
      <c r="I119" s="5" t="s">
        <v>251</v>
      </c>
      <c r="J119" s="4" t="s">
        <v>556</v>
      </c>
      <c r="K119" s="6">
        <v>90</v>
      </c>
      <c r="L119" s="6">
        <v>28.08</v>
      </c>
      <c r="M119" s="7">
        <v>315</v>
      </c>
      <c r="N119" s="7">
        <v>1324</v>
      </c>
      <c r="O119" s="8">
        <v>13.5</v>
      </c>
      <c r="P119" s="8">
        <v>5.6000000000000005</v>
      </c>
      <c r="Q119" s="8">
        <v>0.89999999999999991</v>
      </c>
      <c r="R119" s="8">
        <v>69.599999999999994</v>
      </c>
      <c r="S119" s="8">
        <v>0.4</v>
      </c>
      <c r="T119" s="7">
        <v>1</v>
      </c>
      <c r="U119" s="7">
        <v>101</v>
      </c>
      <c r="V119" s="7">
        <v>8</v>
      </c>
      <c r="W119" s="7">
        <v>24</v>
      </c>
      <c r="X119" s="7">
        <v>97</v>
      </c>
      <c r="Y119" s="8">
        <v>0.8</v>
      </c>
      <c r="Z119" s="8">
        <v>1.2</v>
      </c>
      <c r="AA119" s="6">
        <v>0.2</v>
      </c>
      <c r="AB119" s="6">
        <v>0.73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7">
        <v>0</v>
      </c>
      <c r="AO119" s="6">
        <v>0.08</v>
      </c>
      <c r="AP119" s="6">
        <v>0.02</v>
      </c>
      <c r="AQ119" s="8">
        <v>1.5</v>
      </c>
      <c r="AR119" s="6">
        <v>0.11</v>
      </c>
      <c r="AS119" s="8">
        <v>0</v>
      </c>
      <c r="AT119" s="7">
        <v>11</v>
      </c>
      <c r="AU119" s="6">
        <v>0.55000000000000004</v>
      </c>
      <c r="AV119" s="7">
        <v>0</v>
      </c>
      <c r="AW119" s="6">
        <v>0.28999999999999998</v>
      </c>
      <c r="AX119" s="6">
        <v>0.16999999999999998</v>
      </c>
      <c r="AY119" s="6">
        <v>0.33</v>
      </c>
      <c r="AZ119" s="7">
        <v>0</v>
      </c>
      <c r="BA119" s="8">
        <v>0.8</v>
      </c>
      <c r="BB119" s="8">
        <v>1</v>
      </c>
      <c r="BC119" s="8">
        <v>2.6</v>
      </c>
      <c r="BD119" s="8">
        <v>0</v>
      </c>
      <c r="BE119" s="8">
        <v>1.1000000000000001</v>
      </c>
      <c r="BF119" s="8">
        <v>0.2</v>
      </c>
      <c r="BG119" s="7">
        <v>0</v>
      </c>
      <c r="BH119" s="7">
        <v>0</v>
      </c>
      <c r="BI119" s="7">
        <v>0</v>
      </c>
      <c r="BJ119" s="7">
        <v>2</v>
      </c>
      <c r="BK119" s="8">
        <v>0.5</v>
      </c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9"/>
      <c r="CT119" s="1"/>
    </row>
    <row r="120" spans="1:107" s="64" customFormat="1" ht="13.5" customHeight="1" x14ac:dyDescent="0.2">
      <c r="A120" s="58" t="s">
        <v>216</v>
      </c>
      <c r="B120" s="58" t="s">
        <v>87</v>
      </c>
      <c r="C120" s="65" t="s">
        <v>483</v>
      </c>
      <c r="D120" s="59" t="s">
        <v>219</v>
      </c>
      <c r="E120" s="65"/>
      <c r="F120" s="58" t="s">
        <v>704</v>
      </c>
      <c r="G120" s="58" t="s">
        <v>87</v>
      </c>
      <c r="H120" s="58" t="s">
        <v>602</v>
      </c>
      <c r="I120" s="59" t="s">
        <v>254</v>
      </c>
      <c r="J120" s="58" t="s">
        <v>672</v>
      </c>
      <c r="K120" s="60">
        <v>201</v>
      </c>
      <c r="L120" s="60">
        <v>14.31</v>
      </c>
      <c r="M120" s="61">
        <v>28</v>
      </c>
      <c r="N120" s="61">
        <v>28</v>
      </c>
      <c r="O120" s="62">
        <v>43.199999999999996</v>
      </c>
      <c r="P120" s="62">
        <v>1.6</v>
      </c>
      <c r="Q120" s="62">
        <v>0.60000000000000009</v>
      </c>
      <c r="R120" s="62">
        <v>4.4000000000000004</v>
      </c>
      <c r="S120" s="62">
        <v>1.2000000000000002</v>
      </c>
      <c r="T120" s="61">
        <v>288</v>
      </c>
      <c r="U120" s="61">
        <v>82</v>
      </c>
      <c r="V120" s="61">
        <v>15</v>
      </c>
      <c r="W120" s="61">
        <v>5</v>
      </c>
      <c r="X120" s="61">
        <v>15</v>
      </c>
      <c r="Y120" s="62">
        <v>0.2</v>
      </c>
      <c r="Z120" s="62">
        <v>0.1</v>
      </c>
      <c r="AA120" s="60">
        <v>0.02</v>
      </c>
      <c r="AB120" s="60">
        <v>0.06</v>
      </c>
      <c r="AC120" s="61">
        <v>0</v>
      </c>
      <c r="AD120" s="61">
        <v>0</v>
      </c>
      <c r="AE120" s="61">
        <v>28</v>
      </c>
      <c r="AF120" s="61">
        <v>4</v>
      </c>
      <c r="AG120" s="61">
        <v>30</v>
      </c>
      <c r="AH120" s="61">
        <v>2</v>
      </c>
      <c r="AI120" s="62">
        <v>0</v>
      </c>
      <c r="AJ120" s="62">
        <v>0.2</v>
      </c>
      <c r="AK120" s="62">
        <v>0</v>
      </c>
      <c r="AL120" s="62">
        <v>0.2</v>
      </c>
      <c r="AM120" s="62">
        <v>0.1</v>
      </c>
      <c r="AN120" s="61">
        <v>53</v>
      </c>
      <c r="AO120" s="60">
        <v>0.02</v>
      </c>
      <c r="AP120" s="60">
        <v>0.02</v>
      </c>
      <c r="AQ120" s="62">
        <v>0.2</v>
      </c>
      <c r="AR120" s="60">
        <v>0.04</v>
      </c>
      <c r="AS120" s="62">
        <v>0</v>
      </c>
      <c r="AT120" s="61">
        <v>27</v>
      </c>
      <c r="AU120" s="60">
        <v>0.12</v>
      </c>
      <c r="AV120" s="61">
        <v>7</v>
      </c>
      <c r="AW120" s="60">
        <v>0.02</v>
      </c>
      <c r="AX120" s="60">
        <v>0.02</v>
      </c>
      <c r="AY120" s="60">
        <v>0.09</v>
      </c>
      <c r="AZ120" s="61">
        <v>0</v>
      </c>
      <c r="BA120" s="62">
        <v>0.1</v>
      </c>
      <c r="BB120" s="62">
        <v>0.5</v>
      </c>
      <c r="BC120" s="62">
        <v>0.60000000000000009</v>
      </c>
      <c r="BD120" s="62">
        <v>0.7</v>
      </c>
      <c r="BE120" s="62">
        <v>0.5</v>
      </c>
      <c r="BF120" s="62">
        <v>0.1</v>
      </c>
      <c r="BG120" s="61">
        <v>0</v>
      </c>
      <c r="BH120" s="61">
        <v>0</v>
      </c>
      <c r="BI120" s="61">
        <v>0</v>
      </c>
      <c r="BJ120" s="61">
        <v>2</v>
      </c>
      <c r="BK120" s="62">
        <v>0.4</v>
      </c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 t="s">
        <v>671</v>
      </c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63"/>
      <c r="CO120" s="67">
        <f>SUM(M117:M120)</f>
        <v>695</v>
      </c>
      <c r="CP120" s="68">
        <f>SUM(P117:P120)</f>
        <v>35</v>
      </c>
      <c r="CQ120" s="68">
        <f>SUM(Q117:Q120)</f>
        <v>21.6</v>
      </c>
      <c r="CR120" s="68">
        <f>SUM(R117:R120)</f>
        <v>91.1</v>
      </c>
      <c r="CS120" s="68">
        <f>SUM(BD117:BD120)</f>
        <v>2.8</v>
      </c>
      <c r="CT120" s="82">
        <v>180</v>
      </c>
      <c r="CU120" s="78">
        <f>$CP120*4/CO120*100</f>
        <v>20.14388489208633</v>
      </c>
      <c r="CV120" s="78">
        <f>CQ120*9/CO120*100</f>
        <v>27.971223021582738</v>
      </c>
      <c r="CW120" s="78">
        <f>CR120*4/CO120*100</f>
        <v>52.431654676258987</v>
      </c>
      <c r="CX120" s="79" t="str">
        <f>IF(AND(CO120&gt;=650,CO120&lt;=850),"○","×")</f>
        <v>○</v>
      </c>
      <c r="CY120" s="79" t="str">
        <f>IF((CS120&lt;3.5),"○","×")</f>
        <v>○</v>
      </c>
      <c r="CZ120" s="79" t="str">
        <f>IF(AND(CT120&gt;=140),"○","×")</f>
        <v>○</v>
      </c>
      <c r="DA120" s="79" t="str">
        <f>IF(AND(CU120&gt;=12.5,CU120&lt;=20.4),"○","×")</f>
        <v>○</v>
      </c>
      <c r="DB120" s="79" t="str">
        <f>IF(AND(CV120&gt;=20.4,CV120&lt;=30.4),"○","×")</f>
        <v>○</v>
      </c>
      <c r="DC120" s="79" t="str">
        <f>IF(AND(CW120&gt;=49.5,CW120&lt;=65.4),"○","×")</f>
        <v>○</v>
      </c>
    </row>
    <row r="121" spans="1:107" ht="13.5" customHeight="1" x14ac:dyDescent="0.2">
      <c r="A121" s="89" t="s">
        <v>220</v>
      </c>
      <c r="B121" s="89" t="s">
        <v>87</v>
      </c>
      <c r="C121" s="92" t="s">
        <v>484</v>
      </c>
      <c r="D121" s="90" t="s">
        <v>221</v>
      </c>
      <c r="E121" s="92" t="s">
        <v>484</v>
      </c>
      <c r="F121" s="94" t="s">
        <v>705</v>
      </c>
      <c r="G121" s="94" t="s">
        <v>87</v>
      </c>
      <c r="H121" s="94" t="s">
        <v>604</v>
      </c>
      <c r="I121" s="90" t="s">
        <v>255</v>
      </c>
      <c r="J121" s="94" t="s">
        <v>852</v>
      </c>
      <c r="K121" s="91">
        <v>416</v>
      </c>
      <c r="L121" s="91">
        <v>153.63</v>
      </c>
      <c r="M121" s="95">
        <v>298</v>
      </c>
      <c r="N121" s="95">
        <v>325</v>
      </c>
      <c r="O121" s="96">
        <v>247.6</v>
      </c>
      <c r="P121" s="96">
        <v>21.6</v>
      </c>
      <c r="Q121" s="96">
        <v>16.7</v>
      </c>
      <c r="R121" s="96">
        <v>15.8</v>
      </c>
      <c r="S121" s="96">
        <v>5</v>
      </c>
      <c r="T121" s="95">
        <v>1196</v>
      </c>
      <c r="U121" s="95">
        <v>611</v>
      </c>
      <c r="V121" s="95">
        <v>126</v>
      </c>
      <c r="W121" s="95">
        <v>74</v>
      </c>
      <c r="X121" s="95">
        <v>261</v>
      </c>
      <c r="Y121" s="96">
        <v>1.9</v>
      </c>
      <c r="Z121" s="96">
        <v>2.9000000000000004</v>
      </c>
      <c r="AA121" s="97">
        <v>0.22000000000000003</v>
      </c>
      <c r="AB121" s="97">
        <v>0.40000000000000008</v>
      </c>
      <c r="AC121" s="95">
        <v>4</v>
      </c>
      <c r="AD121" s="95">
        <v>0</v>
      </c>
      <c r="AE121" s="95">
        <v>102</v>
      </c>
      <c r="AF121" s="95">
        <v>9</v>
      </c>
      <c r="AG121" s="95">
        <v>107</v>
      </c>
      <c r="AH121" s="95">
        <v>13</v>
      </c>
      <c r="AI121" s="96">
        <v>0.4</v>
      </c>
      <c r="AJ121" s="96">
        <v>0.7</v>
      </c>
      <c r="AK121" s="96">
        <v>0</v>
      </c>
      <c r="AL121" s="96">
        <v>2.2999999999999998</v>
      </c>
      <c r="AM121" s="96">
        <v>0.8</v>
      </c>
      <c r="AN121" s="95">
        <v>72</v>
      </c>
      <c r="AO121" s="97">
        <v>0.63000000000000012</v>
      </c>
      <c r="AP121" s="97">
        <v>0.26999999999999996</v>
      </c>
      <c r="AQ121" s="96">
        <v>5.2</v>
      </c>
      <c r="AR121" s="97">
        <v>0.40000000000000008</v>
      </c>
      <c r="AS121" s="96">
        <v>0.4</v>
      </c>
      <c r="AT121" s="95">
        <v>71</v>
      </c>
      <c r="AU121" s="97">
        <v>1.34</v>
      </c>
      <c r="AV121" s="95">
        <v>18</v>
      </c>
      <c r="AW121" s="97">
        <v>4.8199999999999994</v>
      </c>
      <c r="AX121" s="97">
        <v>6.95</v>
      </c>
      <c r="AY121" s="97">
        <v>3.4299999999999997</v>
      </c>
      <c r="AZ121" s="95">
        <v>52</v>
      </c>
      <c r="BA121" s="96">
        <v>0.30000000000000004</v>
      </c>
      <c r="BB121" s="96">
        <v>2.4999999999999996</v>
      </c>
      <c r="BC121" s="96">
        <v>3.5</v>
      </c>
      <c r="BD121" s="96">
        <v>1.5</v>
      </c>
      <c r="BE121" s="96">
        <v>4.6000000000000005</v>
      </c>
      <c r="BF121" s="96">
        <v>4.7</v>
      </c>
      <c r="BG121" s="95">
        <v>5</v>
      </c>
      <c r="BH121" s="95">
        <v>2</v>
      </c>
      <c r="BI121" s="95">
        <v>2</v>
      </c>
      <c r="BJ121" s="95">
        <v>30</v>
      </c>
      <c r="BK121" s="96">
        <v>3.8000000000000003</v>
      </c>
      <c r="BL121" s="94" t="s">
        <v>671</v>
      </c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 t="s">
        <v>671</v>
      </c>
      <c r="CC121" s="94"/>
      <c r="CD121" s="94"/>
      <c r="CE121" s="94" t="s">
        <v>671</v>
      </c>
      <c r="CF121" s="94"/>
      <c r="CG121" s="94"/>
      <c r="CH121" s="94"/>
      <c r="CI121" s="94"/>
      <c r="CJ121" s="94"/>
      <c r="CK121" s="94"/>
      <c r="CL121" s="94"/>
      <c r="CM121" s="98"/>
      <c r="CT121" s="1"/>
    </row>
    <row r="122" spans="1:107" ht="13.5" customHeight="1" x14ac:dyDescent="0.2">
      <c r="A122" s="103" t="s">
        <v>220</v>
      </c>
      <c r="B122" s="103" t="s">
        <v>87</v>
      </c>
      <c r="C122" s="10" t="s">
        <v>484</v>
      </c>
      <c r="D122" s="5" t="s">
        <v>222</v>
      </c>
      <c r="E122" s="10" t="s">
        <v>658</v>
      </c>
      <c r="F122" s="103" t="s">
        <v>705</v>
      </c>
      <c r="G122" s="103" t="s">
        <v>87</v>
      </c>
      <c r="H122" s="103" t="s">
        <v>604</v>
      </c>
      <c r="I122" s="5" t="s">
        <v>256</v>
      </c>
      <c r="J122" s="102" t="s">
        <v>666</v>
      </c>
      <c r="K122" s="6">
        <v>64</v>
      </c>
      <c r="L122" s="6">
        <v>35.36</v>
      </c>
      <c r="M122" s="7">
        <v>35</v>
      </c>
      <c r="N122" s="7">
        <v>70</v>
      </c>
      <c r="O122" s="8">
        <v>54.2</v>
      </c>
      <c r="P122" s="8">
        <v>3.4</v>
      </c>
      <c r="Q122" s="8">
        <v>1.1000000000000001</v>
      </c>
      <c r="R122" s="8">
        <v>4.4000000000000004</v>
      </c>
      <c r="S122" s="8">
        <v>0.9</v>
      </c>
      <c r="T122" s="7">
        <v>168</v>
      </c>
      <c r="U122" s="7">
        <v>110</v>
      </c>
      <c r="V122" s="7">
        <v>103</v>
      </c>
      <c r="W122" s="7">
        <v>17</v>
      </c>
      <c r="X122" s="7">
        <v>62</v>
      </c>
      <c r="Y122" s="8">
        <v>1.2</v>
      </c>
      <c r="Z122" s="8">
        <v>0.30000000000000004</v>
      </c>
      <c r="AA122" s="6">
        <v>7.0000000000000007E-2</v>
      </c>
      <c r="AB122" s="6">
        <v>0.19</v>
      </c>
      <c r="AC122" s="7">
        <v>0</v>
      </c>
      <c r="AD122" s="7">
        <v>0</v>
      </c>
      <c r="AE122" s="7">
        <v>1440</v>
      </c>
      <c r="AF122" s="7">
        <v>12</v>
      </c>
      <c r="AG122" s="7">
        <v>1440</v>
      </c>
      <c r="AH122" s="7">
        <v>120</v>
      </c>
      <c r="AI122" s="8">
        <v>0</v>
      </c>
      <c r="AJ122" s="8">
        <v>1.7</v>
      </c>
      <c r="AK122" s="8">
        <v>0</v>
      </c>
      <c r="AL122" s="8">
        <v>0.8</v>
      </c>
      <c r="AM122" s="8">
        <v>0</v>
      </c>
      <c r="AN122" s="7">
        <v>150</v>
      </c>
      <c r="AO122" s="6">
        <v>0.05</v>
      </c>
      <c r="AP122" s="6">
        <v>0.08</v>
      </c>
      <c r="AQ122" s="8">
        <v>0.4</v>
      </c>
      <c r="AR122" s="6">
        <v>0.08</v>
      </c>
      <c r="AS122" s="8">
        <v>0</v>
      </c>
      <c r="AT122" s="7">
        <v>116</v>
      </c>
      <c r="AU122" s="6">
        <v>0.19</v>
      </c>
      <c r="AV122" s="7">
        <v>26</v>
      </c>
      <c r="AW122" s="6">
        <v>0.14000000000000001</v>
      </c>
      <c r="AX122" s="6">
        <v>0.36</v>
      </c>
      <c r="AY122" s="6">
        <v>0.42</v>
      </c>
      <c r="AZ122" s="7">
        <v>0</v>
      </c>
      <c r="BA122" s="8">
        <v>0.8</v>
      </c>
      <c r="BB122" s="8">
        <v>2</v>
      </c>
      <c r="BC122" s="8">
        <v>2.8000000000000003</v>
      </c>
      <c r="BD122" s="8">
        <v>0.4</v>
      </c>
      <c r="BE122" s="8">
        <v>2.2999999999999998</v>
      </c>
      <c r="BF122" s="8">
        <v>0.1</v>
      </c>
      <c r="BG122" s="7">
        <v>0</v>
      </c>
      <c r="BH122" s="7">
        <v>0</v>
      </c>
      <c r="BI122" s="7">
        <v>0</v>
      </c>
      <c r="BJ122" s="7">
        <v>0</v>
      </c>
      <c r="BK122" s="8">
        <v>0</v>
      </c>
      <c r="BL122" s="103" t="s">
        <v>671</v>
      </c>
      <c r="BM122" s="103"/>
      <c r="BN122" s="103"/>
      <c r="BO122" s="103" t="s">
        <v>671</v>
      </c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 t="s">
        <v>671</v>
      </c>
      <c r="CB122" s="103" t="s">
        <v>671</v>
      </c>
      <c r="CC122" s="103" t="s">
        <v>671</v>
      </c>
      <c r="CD122" s="103"/>
      <c r="CE122" s="103"/>
      <c r="CF122" s="103"/>
      <c r="CG122" s="103"/>
      <c r="CH122" s="103"/>
      <c r="CI122" s="103"/>
      <c r="CJ122" s="103"/>
      <c r="CK122" s="103" t="s">
        <v>671</v>
      </c>
      <c r="CL122" s="103"/>
      <c r="CM122" s="9"/>
      <c r="CT122" s="1"/>
    </row>
    <row r="123" spans="1:107" ht="13.5" customHeight="1" x14ac:dyDescent="0.2">
      <c r="A123" s="4" t="s">
        <v>220</v>
      </c>
      <c r="B123" s="4" t="s">
        <v>87</v>
      </c>
      <c r="C123" s="10" t="s">
        <v>484</v>
      </c>
      <c r="D123" s="5" t="s">
        <v>222</v>
      </c>
      <c r="E123" s="10"/>
      <c r="F123" s="4" t="s">
        <v>705</v>
      </c>
      <c r="G123" s="4" t="s">
        <v>87</v>
      </c>
      <c r="H123" s="4" t="s">
        <v>604</v>
      </c>
      <c r="I123" s="5" t="s">
        <v>257</v>
      </c>
      <c r="J123" s="102" t="s">
        <v>556</v>
      </c>
      <c r="K123" s="6">
        <v>90</v>
      </c>
      <c r="L123" s="6">
        <v>28.08</v>
      </c>
      <c r="M123" s="7">
        <v>315</v>
      </c>
      <c r="N123" s="7">
        <v>1324</v>
      </c>
      <c r="O123" s="8">
        <v>13.5</v>
      </c>
      <c r="P123" s="8">
        <v>5.6000000000000005</v>
      </c>
      <c r="Q123" s="8">
        <v>0.89999999999999991</v>
      </c>
      <c r="R123" s="8">
        <v>69.599999999999994</v>
      </c>
      <c r="S123" s="8">
        <v>0.4</v>
      </c>
      <c r="T123" s="7">
        <v>1</v>
      </c>
      <c r="U123" s="7">
        <v>101</v>
      </c>
      <c r="V123" s="7">
        <v>8</v>
      </c>
      <c r="W123" s="7">
        <v>24</v>
      </c>
      <c r="X123" s="7">
        <v>97</v>
      </c>
      <c r="Y123" s="8">
        <v>0.8</v>
      </c>
      <c r="Z123" s="8">
        <v>1.2</v>
      </c>
      <c r="AA123" s="6">
        <v>0.2</v>
      </c>
      <c r="AB123" s="6">
        <v>0.73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7">
        <v>0</v>
      </c>
      <c r="AO123" s="6">
        <v>0.08</v>
      </c>
      <c r="AP123" s="6">
        <v>0.02</v>
      </c>
      <c r="AQ123" s="8">
        <v>1.5</v>
      </c>
      <c r="AR123" s="6">
        <v>0.11</v>
      </c>
      <c r="AS123" s="8">
        <v>0</v>
      </c>
      <c r="AT123" s="7">
        <v>11</v>
      </c>
      <c r="AU123" s="6">
        <v>0.55000000000000004</v>
      </c>
      <c r="AV123" s="7">
        <v>0</v>
      </c>
      <c r="AW123" s="6">
        <v>0.28999999999999998</v>
      </c>
      <c r="AX123" s="6">
        <v>0.16999999999999998</v>
      </c>
      <c r="AY123" s="6">
        <v>0.33</v>
      </c>
      <c r="AZ123" s="7">
        <v>0</v>
      </c>
      <c r="BA123" s="8">
        <v>0.8</v>
      </c>
      <c r="BB123" s="8">
        <v>1</v>
      </c>
      <c r="BC123" s="8">
        <v>2.6</v>
      </c>
      <c r="BD123" s="8">
        <v>0</v>
      </c>
      <c r="BE123" s="8">
        <v>1.1000000000000001</v>
      </c>
      <c r="BF123" s="8">
        <v>0.2</v>
      </c>
      <c r="BG123" s="7">
        <v>0</v>
      </c>
      <c r="BH123" s="7">
        <v>0</v>
      </c>
      <c r="BI123" s="7">
        <v>0</v>
      </c>
      <c r="BJ123" s="7">
        <v>2</v>
      </c>
      <c r="BK123" s="8">
        <v>0.5</v>
      </c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9"/>
      <c r="CT123" s="1"/>
    </row>
    <row r="124" spans="1:107" s="64" customFormat="1" ht="13.5" customHeight="1" x14ac:dyDescent="0.2">
      <c r="A124" s="58" t="s">
        <v>220</v>
      </c>
      <c r="B124" s="58" t="s">
        <v>87</v>
      </c>
      <c r="C124" s="65" t="s">
        <v>484</v>
      </c>
      <c r="D124" s="59" t="s">
        <v>223</v>
      </c>
      <c r="E124" s="65"/>
      <c r="F124" s="58" t="s">
        <v>705</v>
      </c>
      <c r="G124" s="58" t="s">
        <v>87</v>
      </c>
      <c r="H124" s="58" t="s">
        <v>604</v>
      </c>
      <c r="I124" s="59" t="s">
        <v>258</v>
      </c>
      <c r="J124" s="58" t="s">
        <v>706</v>
      </c>
      <c r="K124" s="60">
        <v>194</v>
      </c>
      <c r="L124" s="60">
        <v>16.64</v>
      </c>
      <c r="M124" s="61">
        <v>29</v>
      </c>
      <c r="N124" s="61">
        <v>23</v>
      </c>
      <c r="O124" s="62">
        <v>35.699999999999996</v>
      </c>
      <c r="P124" s="62">
        <v>1.6</v>
      </c>
      <c r="Q124" s="62">
        <v>0.5</v>
      </c>
      <c r="R124" s="62">
        <v>5.0999999999999996</v>
      </c>
      <c r="S124" s="62">
        <v>1</v>
      </c>
      <c r="T124" s="61">
        <v>287</v>
      </c>
      <c r="U124" s="61">
        <v>63</v>
      </c>
      <c r="V124" s="61">
        <v>14</v>
      </c>
      <c r="W124" s="61">
        <v>6</v>
      </c>
      <c r="X124" s="61">
        <v>12</v>
      </c>
      <c r="Y124" s="62">
        <v>0.2</v>
      </c>
      <c r="Z124" s="62">
        <v>0.1</v>
      </c>
      <c r="AA124" s="60">
        <v>0.02</v>
      </c>
      <c r="AB124" s="60">
        <v>7.0000000000000007E-2</v>
      </c>
      <c r="AC124" s="61">
        <v>0</v>
      </c>
      <c r="AD124" s="61">
        <v>0</v>
      </c>
      <c r="AE124" s="61">
        <v>58</v>
      </c>
      <c r="AF124" s="61">
        <v>0</v>
      </c>
      <c r="AG124" s="61">
        <v>59</v>
      </c>
      <c r="AH124" s="61">
        <v>5</v>
      </c>
      <c r="AI124" s="62">
        <v>0</v>
      </c>
      <c r="AJ124" s="62">
        <v>0.1</v>
      </c>
      <c r="AK124" s="62">
        <v>0</v>
      </c>
      <c r="AL124" s="62">
        <v>0</v>
      </c>
      <c r="AM124" s="62">
        <v>0</v>
      </c>
      <c r="AN124" s="61">
        <v>52</v>
      </c>
      <c r="AO124" s="60">
        <v>0.02</v>
      </c>
      <c r="AP124" s="60">
        <v>0.02</v>
      </c>
      <c r="AQ124" s="62">
        <v>0.1</v>
      </c>
      <c r="AR124" s="60">
        <v>0.03</v>
      </c>
      <c r="AS124" s="62">
        <v>0</v>
      </c>
      <c r="AT124" s="61">
        <v>24</v>
      </c>
      <c r="AU124" s="60">
        <v>0.1</v>
      </c>
      <c r="AV124" s="61">
        <v>14</v>
      </c>
      <c r="AW124" s="60">
        <v>0.01</v>
      </c>
      <c r="AX124" s="60">
        <v>0</v>
      </c>
      <c r="AY124" s="60">
        <v>0.01</v>
      </c>
      <c r="AZ124" s="61">
        <v>0</v>
      </c>
      <c r="BA124" s="62">
        <v>0.2</v>
      </c>
      <c r="BB124" s="62">
        <v>0.60000000000000009</v>
      </c>
      <c r="BC124" s="62">
        <v>0.7</v>
      </c>
      <c r="BD124" s="62">
        <v>0.7</v>
      </c>
      <c r="BE124" s="62">
        <v>0.2</v>
      </c>
      <c r="BF124" s="62">
        <v>0</v>
      </c>
      <c r="BG124" s="61">
        <v>0</v>
      </c>
      <c r="BH124" s="61">
        <v>0</v>
      </c>
      <c r="BI124" s="61">
        <v>0</v>
      </c>
      <c r="BJ124" s="61">
        <v>1</v>
      </c>
      <c r="BK124" s="62">
        <v>0.4</v>
      </c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 t="s">
        <v>671</v>
      </c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63"/>
      <c r="CO124" s="67">
        <f>SUM(M121:M124)</f>
        <v>677</v>
      </c>
      <c r="CP124" s="68">
        <f>SUM(P121:P124)</f>
        <v>32.200000000000003</v>
      </c>
      <c r="CQ124" s="68">
        <f>SUM(Q121:Q124)</f>
        <v>19.2</v>
      </c>
      <c r="CR124" s="68">
        <f>SUM(R121:R124)</f>
        <v>94.899999999999991</v>
      </c>
      <c r="CS124" s="68">
        <f>SUM(BD121:BD124)</f>
        <v>2.5999999999999996</v>
      </c>
      <c r="CT124" s="82">
        <v>187</v>
      </c>
      <c r="CU124" s="78">
        <f>$CP124*4/CO124*100</f>
        <v>19.025110782865585</v>
      </c>
      <c r="CV124" s="78">
        <f>CQ124*9/CO124*100</f>
        <v>25.524372230428362</v>
      </c>
      <c r="CW124" s="78">
        <f>CR124*4/CO124*100</f>
        <v>56.070901033973406</v>
      </c>
      <c r="CX124" s="79" t="str">
        <f>IF(AND(CO124&gt;=650,CO124&lt;=850),"○","×")</f>
        <v>○</v>
      </c>
      <c r="CY124" s="79" t="str">
        <f>IF((CS124&lt;3.5),"○","×")</f>
        <v>○</v>
      </c>
      <c r="CZ124" s="79" t="str">
        <f>IF(AND(CT124&gt;=140),"○","×")</f>
        <v>○</v>
      </c>
      <c r="DA124" s="79" t="str">
        <f>IF(AND(CU124&gt;=12.5,CU124&lt;=20.4),"○","×")</f>
        <v>○</v>
      </c>
      <c r="DB124" s="79" t="str">
        <f>IF(AND(CV124&gt;=20.4,CV124&lt;=30.4),"○","×")</f>
        <v>○</v>
      </c>
      <c r="DC124" s="79" t="str">
        <f>IF(AND(CW124&gt;=49.5,CW124&lt;=65.4),"○","×")</f>
        <v>○</v>
      </c>
    </row>
    <row r="125" spans="1:107" ht="13.5" customHeight="1" x14ac:dyDescent="0.2">
      <c r="A125" s="89" t="s">
        <v>224</v>
      </c>
      <c r="B125" s="89" t="s">
        <v>87</v>
      </c>
      <c r="C125" s="92" t="s">
        <v>485</v>
      </c>
      <c r="D125" s="90" t="s">
        <v>225</v>
      </c>
      <c r="E125" s="92" t="s">
        <v>485</v>
      </c>
      <c r="F125" s="94" t="s">
        <v>707</v>
      </c>
      <c r="G125" s="94" t="s">
        <v>87</v>
      </c>
      <c r="H125" s="94" t="s">
        <v>605</v>
      </c>
      <c r="I125" s="90" t="s">
        <v>259</v>
      </c>
      <c r="J125" s="94" t="s">
        <v>853</v>
      </c>
      <c r="K125" s="91">
        <v>380</v>
      </c>
      <c r="L125" s="91">
        <v>116.75</v>
      </c>
      <c r="M125" s="95">
        <v>245</v>
      </c>
      <c r="N125" s="95">
        <v>221</v>
      </c>
      <c r="O125" s="96">
        <v>243.89999999999998</v>
      </c>
      <c r="P125" s="96">
        <v>16.7</v>
      </c>
      <c r="Q125" s="96">
        <v>12.299999999999999</v>
      </c>
      <c r="R125" s="96">
        <v>18.2</v>
      </c>
      <c r="S125" s="96">
        <v>4.7</v>
      </c>
      <c r="T125" s="95">
        <v>1179</v>
      </c>
      <c r="U125" s="95">
        <v>592</v>
      </c>
      <c r="V125" s="95">
        <v>55</v>
      </c>
      <c r="W125" s="95">
        <v>41</v>
      </c>
      <c r="X125" s="95">
        <v>185</v>
      </c>
      <c r="Y125" s="96">
        <v>1.2000000000000002</v>
      </c>
      <c r="Z125" s="96">
        <v>2.4000000000000004</v>
      </c>
      <c r="AA125" s="97">
        <v>0.18</v>
      </c>
      <c r="AB125" s="97">
        <v>0.26</v>
      </c>
      <c r="AC125" s="95">
        <v>4</v>
      </c>
      <c r="AD125" s="95">
        <v>395</v>
      </c>
      <c r="AE125" s="95">
        <v>1024</v>
      </c>
      <c r="AF125" s="95">
        <v>60</v>
      </c>
      <c r="AG125" s="95">
        <v>1244</v>
      </c>
      <c r="AH125" s="95">
        <v>108</v>
      </c>
      <c r="AI125" s="96">
        <v>0.1</v>
      </c>
      <c r="AJ125" s="96">
        <v>0.9</v>
      </c>
      <c r="AK125" s="96">
        <v>0.1</v>
      </c>
      <c r="AL125" s="96">
        <v>1.2000000000000002</v>
      </c>
      <c r="AM125" s="96">
        <v>0.4</v>
      </c>
      <c r="AN125" s="95">
        <v>52</v>
      </c>
      <c r="AO125" s="97">
        <v>0.55000000000000004</v>
      </c>
      <c r="AP125" s="97">
        <v>0.22000000000000003</v>
      </c>
      <c r="AQ125" s="96">
        <v>4</v>
      </c>
      <c r="AR125" s="97">
        <v>0.37000000000000005</v>
      </c>
      <c r="AS125" s="96">
        <v>0.3</v>
      </c>
      <c r="AT125" s="95">
        <v>80</v>
      </c>
      <c r="AU125" s="97">
        <v>1.2</v>
      </c>
      <c r="AV125" s="95">
        <v>17</v>
      </c>
      <c r="AW125" s="97">
        <v>3.88</v>
      </c>
      <c r="AX125" s="97">
        <v>5.2799999999999994</v>
      </c>
      <c r="AY125" s="97">
        <v>1.9200000000000002</v>
      </c>
      <c r="AZ125" s="95">
        <v>46</v>
      </c>
      <c r="BA125" s="96">
        <v>0.8</v>
      </c>
      <c r="BB125" s="96">
        <v>2.9000000000000004</v>
      </c>
      <c r="BC125" s="96">
        <v>3.9</v>
      </c>
      <c r="BD125" s="96">
        <v>2.4000000000000004</v>
      </c>
      <c r="BE125" s="96">
        <v>2.2000000000000002</v>
      </c>
      <c r="BF125" s="96">
        <v>1.6</v>
      </c>
      <c r="BG125" s="95">
        <v>2</v>
      </c>
      <c r="BH125" s="95">
        <v>1</v>
      </c>
      <c r="BI125" s="95">
        <v>0</v>
      </c>
      <c r="BJ125" s="95">
        <v>2</v>
      </c>
      <c r="BK125" s="96">
        <v>0.60000000000000009</v>
      </c>
      <c r="BL125" s="94" t="s">
        <v>671</v>
      </c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 t="s">
        <v>671</v>
      </c>
      <c r="CB125" s="94" t="s">
        <v>671</v>
      </c>
      <c r="CC125" s="94"/>
      <c r="CD125" s="94"/>
      <c r="CE125" s="94" t="s">
        <v>671</v>
      </c>
      <c r="CF125" s="94"/>
      <c r="CG125" s="94"/>
      <c r="CH125" s="94"/>
      <c r="CI125" s="94"/>
      <c r="CJ125" s="94"/>
      <c r="CK125" s="94"/>
      <c r="CL125" s="94"/>
      <c r="CM125" s="98"/>
      <c r="CT125" s="1"/>
    </row>
    <row r="126" spans="1:107" ht="13.5" customHeight="1" x14ac:dyDescent="0.2">
      <c r="A126" s="103" t="s">
        <v>224</v>
      </c>
      <c r="B126" s="103" t="s">
        <v>87</v>
      </c>
      <c r="C126" s="10" t="s">
        <v>485</v>
      </c>
      <c r="D126" s="5" t="s">
        <v>226</v>
      </c>
      <c r="E126" s="10" t="s">
        <v>519</v>
      </c>
      <c r="F126" s="103" t="s">
        <v>707</v>
      </c>
      <c r="G126" s="103" t="s">
        <v>87</v>
      </c>
      <c r="H126" s="103" t="s">
        <v>605</v>
      </c>
      <c r="I126" s="5" t="s">
        <v>262</v>
      </c>
      <c r="J126" s="103" t="s">
        <v>606</v>
      </c>
      <c r="K126" s="6">
        <v>78.25</v>
      </c>
      <c r="L126" s="6">
        <v>37.17</v>
      </c>
      <c r="M126" s="7">
        <v>110</v>
      </c>
      <c r="N126" s="7">
        <v>232</v>
      </c>
      <c r="O126" s="8">
        <v>54.8</v>
      </c>
      <c r="P126" s="8">
        <v>1.4000000000000001</v>
      </c>
      <c r="Q126" s="8">
        <v>6.2</v>
      </c>
      <c r="R126" s="8">
        <v>14.700000000000001</v>
      </c>
      <c r="S126" s="8">
        <v>1</v>
      </c>
      <c r="T126" s="7">
        <v>134</v>
      </c>
      <c r="U126" s="7">
        <v>316</v>
      </c>
      <c r="V126" s="7">
        <v>11</v>
      </c>
      <c r="W126" s="7">
        <v>18</v>
      </c>
      <c r="X126" s="7">
        <v>32</v>
      </c>
      <c r="Y126" s="8">
        <v>0.4</v>
      </c>
      <c r="Z126" s="8">
        <v>0.2</v>
      </c>
      <c r="AA126" s="6">
        <v>0.05</v>
      </c>
      <c r="AB126" s="6">
        <v>0.09</v>
      </c>
      <c r="AC126" s="7">
        <v>1</v>
      </c>
      <c r="AD126" s="7">
        <v>12</v>
      </c>
      <c r="AE126" s="7">
        <v>2730</v>
      </c>
      <c r="AF126" s="7">
        <v>63</v>
      </c>
      <c r="AG126" s="7">
        <v>2800</v>
      </c>
      <c r="AH126" s="7">
        <v>231</v>
      </c>
      <c r="AI126" s="8">
        <v>0.4</v>
      </c>
      <c r="AJ126" s="8">
        <v>3.4</v>
      </c>
      <c r="AK126" s="8">
        <v>0.1</v>
      </c>
      <c r="AL126" s="8">
        <v>0.9</v>
      </c>
      <c r="AM126" s="8">
        <v>0</v>
      </c>
      <c r="AN126" s="7">
        <v>32</v>
      </c>
      <c r="AO126" s="6">
        <v>0.05</v>
      </c>
      <c r="AP126" s="6">
        <v>0.06</v>
      </c>
      <c r="AQ126" s="8">
        <v>1.1000000000000001</v>
      </c>
      <c r="AR126" s="6">
        <v>0.15</v>
      </c>
      <c r="AS126" s="8">
        <v>0</v>
      </c>
      <c r="AT126" s="7">
        <v>30</v>
      </c>
      <c r="AU126" s="6">
        <v>0.45</v>
      </c>
      <c r="AV126" s="7">
        <v>30</v>
      </c>
      <c r="AW126" s="6">
        <v>0.64</v>
      </c>
      <c r="AX126" s="6">
        <v>2.42</v>
      </c>
      <c r="AY126" s="6">
        <v>2.2600000000000002</v>
      </c>
      <c r="AZ126" s="7">
        <v>3</v>
      </c>
      <c r="BA126" s="8">
        <v>0.6</v>
      </c>
      <c r="BB126" s="8">
        <v>1.8</v>
      </c>
      <c r="BC126" s="8">
        <v>2.5</v>
      </c>
      <c r="BD126" s="8">
        <v>0.30000000000000004</v>
      </c>
      <c r="BE126" s="8">
        <v>0.8</v>
      </c>
      <c r="BF126" s="8">
        <v>0.1</v>
      </c>
      <c r="BG126" s="7">
        <v>0</v>
      </c>
      <c r="BH126" s="7">
        <v>1</v>
      </c>
      <c r="BI126" s="7">
        <v>0</v>
      </c>
      <c r="BJ126" s="7">
        <v>4</v>
      </c>
      <c r="BK126" s="8">
        <v>1.2</v>
      </c>
      <c r="BL126" s="103"/>
      <c r="BM126" s="103"/>
      <c r="BN126" s="103" t="s">
        <v>671</v>
      </c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 t="s">
        <v>671</v>
      </c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9"/>
      <c r="CT126" s="1"/>
    </row>
    <row r="127" spans="1:107" ht="13.5" customHeight="1" x14ac:dyDescent="0.2">
      <c r="A127" s="4" t="s">
        <v>224</v>
      </c>
      <c r="B127" s="4" t="s">
        <v>87</v>
      </c>
      <c r="C127" s="10" t="s">
        <v>485</v>
      </c>
      <c r="D127" s="5" t="s">
        <v>226</v>
      </c>
      <c r="E127" s="10"/>
      <c r="F127" s="4" t="s">
        <v>707</v>
      </c>
      <c r="G127" s="4" t="s">
        <v>87</v>
      </c>
      <c r="H127" s="4" t="s">
        <v>605</v>
      </c>
      <c r="I127" s="5" t="s">
        <v>263</v>
      </c>
      <c r="J127" s="4" t="s">
        <v>556</v>
      </c>
      <c r="K127" s="6">
        <v>90</v>
      </c>
      <c r="L127" s="6">
        <v>28.08</v>
      </c>
      <c r="M127" s="7">
        <v>315</v>
      </c>
      <c r="N127" s="7">
        <v>1324</v>
      </c>
      <c r="O127" s="8">
        <v>13.5</v>
      </c>
      <c r="P127" s="8">
        <v>5.6000000000000005</v>
      </c>
      <c r="Q127" s="8">
        <v>0.89999999999999991</v>
      </c>
      <c r="R127" s="8">
        <v>69.599999999999994</v>
      </c>
      <c r="S127" s="8">
        <v>0.4</v>
      </c>
      <c r="T127" s="7">
        <v>1</v>
      </c>
      <c r="U127" s="7">
        <v>101</v>
      </c>
      <c r="V127" s="7">
        <v>8</v>
      </c>
      <c r="W127" s="7">
        <v>24</v>
      </c>
      <c r="X127" s="7">
        <v>97</v>
      </c>
      <c r="Y127" s="8">
        <v>0.8</v>
      </c>
      <c r="Z127" s="8">
        <v>1.2</v>
      </c>
      <c r="AA127" s="6">
        <v>0.2</v>
      </c>
      <c r="AB127" s="6">
        <v>0.73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7">
        <v>0</v>
      </c>
      <c r="AO127" s="6">
        <v>0.08</v>
      </c>
      <c r="AP127" s="6">
        <v>0.02</v>
      </c>
      <c r="AQ127" s="8">
        <v>1.5</v>
      </c>
      <c r="AR127" s="6">
        <v>0.11</v>
      </c>
      <c r="AS127" s="8">
        <v>0</v>
      </c>
      <c r="AT127" s="7">
        <v>11</v>
      </c>
      <c r="AU127" s="6">
        <v>0.55000000000000004</v>
      </c>
      <c r="AV127" s="7">
        <v>0</v>
      </c>
      <c r="AW127" s="6">
        <v>0.28999999999999998</v>
      </c>
      <c r="AX127" s="6">
        <v>0.16999999999999998</v>
      </c>
      <c r="AY127" s="6">
        <v>0.33</v>
      </c>
      <c r="AZ127" s="7">
        <v>0</v>
      </c>
      <c r="BA127" s="8">
        <v>0.8</v>
      </c>
      <c r="BB127" s="8">
        <v>1</v>
      </c>
      <c r="BC127" s="8">
        <v>2.6</v>
      </c>
      <c r="BD127" s="8">
        <v>0</v>
      </c>
      <c r="BE127" s="8">
        <v>1.1000000000000001</v>
      </c>
      <c r="BF127" s="8">
        <v>0.2</v>
      </c>
      <c r="BG127" s="7">
        <v>0</v>
      </c>
      <c r="BH127" s="7">
        <v>0</v>
      </c>
      <c r="BI127" s="7">
        <v>0</v>
      </c>
      <c r="BJ127" s="7">
        <v>2</v>
      </c>
      <c r="BK127" s="8">
        <v>0.5</v>
      </c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9"/>
      <c r="CT127" s="1"/>
    </row>
    <row r="128" spans="1:107" s="64" customFormat="1" ht="13.5" customHeight="1" x14ac:dyDescent="0.2">
      <c r="A128" s="58" t="s">
        <v>224</v>
      </c>
      <c r="B128" s="58" t="s">
        <v>87</v>
      </c>
      <c r="C128" s="65" t="s">
        <v>485</v>
      </c>
      <c r="D128" s="59" t="s">
        <v>227</v>
      </c>
      <c r="E128" s="65"/>
      <c r="F128" s="58" t="s">
        <v>707</v>
      </c>
      <c r="G128" s="58" t="s">
        <v>87</v>
      </c>
      <c r="H128" s="58" t="s">
        <v>605</v>
      </c>
      <c r="I128" s="59" t="s">
        <v>264</v>
      </c>
      <c r="J128" s="58" t="s">
        <v>691</v>
      </c>
      <c r="K128" s="60">
        <v>199</v>
      </c>
      <c r="L128" s="60">
        <v>17.75</v>
      </c>
      <c r="M128" s="61">
        <v>28</v>
      </c>
      <c r="N128" s="61">
        <v>16</v>
      </c>
      <c r="O128" s="62">
        <v>41.1</v>
      </c>
      <c r="P128" s="62">
        <v>1.5</v>
      </c>
      <c r="Q128" s="62">
        <v>0.4</v>
      </c>
      <c r="R128" s="62">
        <v>4.8000000000000007</v>
      </c>
      <c r="S128" s="62">
        <v>1.1000000000000001</v>
      </c>
      <c r="T128" s="61">
        <v>288</v>
      </c>
      <c r="U128" s="61">
        <v>79</v>
      </c>
      <c r="V128" s="61">
        <v>16</v>
      </c>
      <c r="W128" s="61">
        <v>5</v>
      </c>
      <c r="X128" s="61">
        <v>15</v>
      </c>
      <c r="Y128" s="62">
        <v>0.2</v>
      </c>
      <c r="Z128" s="62">
        <v>0.1</v>
      </c>
      <c r="AA128" s="60">
        <v>0.02</v>
      </c>
      <c r="AB128" s="60">
        <v>0.06</v>
      </c>
      <c r="AC128" s="61">
        <v>0</v>
      </c>
      <c r="AD128" s="61">
        <v>0</v>
      </c>
      <c r="AE128" s="61">
        <v>74</v>
      </c>
      <c r="AF128" s="61">
        <v>4</v>
      </c>
      <c r="AG128" s="61">
        <v>76</v>
      </c>
      <c r="AH128" s="61">
        <v>6</v>
      </c>
      <c r="AI128" s="62">
        <v>0</v>
      </c>
      <c r="AJ128" s="62">
        <v>0.2</v>
      </c>
      <c r="AK128" s="62">
        <v>0</v>
      </c>
      <c r="AL128" s="62">
        <v>0</v>
      </c>
      <c r="AM128" s="62">
        <v>0</v>
      </c>
      <c r="AN128" s="61">
        <v>50</v>
      </c>
      <c r="AO128" s="60">
        <v>0.02</v>
      </c>
      <c r="AP128" s="60">
        <v>0.02</v>
      </c>
      <c r="AQ128" s="62">
        <v>0.2</v>
      </c>
      <c r="AR128" s="60">
        <v>0.03</v>
      </c>
      <c r="AS128" s="62">
        <v>0</v>
      </c>
      <c r="AT128" s="61">
        <v>22</v>
      </c>
      <c r="AU128" s="60">
        <v>0.12</v>
      </c>
      <c r="AV128" s="61">
        <v>10</v>
      </c>
      <c r="AW128" s="60">
        <v>0</v>
      </c>
      <c r="AX128" s="60">
        <v>0</v>
      </c>
      <c r="AY128" s="60">
        <v>0.01</v>
      </c>
      <c r="AZ128" s="61">
        <v>0</v>
      </c>
      <c r="BA128" s="62">
        <v>0.2</v>
      </c>
      <c r="BB128" s="62">
        <v>0.5</v>
      </c>
      <c r="BC128" s="62">
        <v>0.60000000000000009</v>
      </c>
      <c r="BD128" s="62">
        <v>0.7</v>
      </c>
      <c r="BE128" s="62">
        <v>0.2</v>
      </c>
      <c r="BF128" s="62">
        <v>0</v>
      </c>
      <c r="BG128" s="61">
        <v>0</v>
      </c>
      <c r="BH128" s="61">
        <v>0</v>
      </c>
      <c r="BI128" s="61">
        <v>0</v>
      </c>
      <c r="BJ128" s="61">
        <v>2</v>
      </c>
      <c r="BK128" s="62">
        <v>0.4</v>
      </c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 t="s">
        <v>671</v>
      </c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63"/>
      <c r="CO128" s="67">
        <f>SUM(M125:M128)</f>
        <v>698</v>
      </c>
      <c r="CP128" s="68">
        <f>SUM(P125:P128)</f>
        <v>25.2</v>
      </c>
      <c r="CQ128" s="68">
        <f>SUM(Q125:Q128)</f>
        <v>19.799999999999997</v>
      </c>
      <c r="CR128" s="68">
        <f>SUM(R125:R128)</f>
        <v>107.3</v>
      </c>
      <c r="CS128" s="68">
        <f>SUM(BD125:BD128)</f>
        <v>3.4000000000000004</v>
      </c>
      <c r="CT128" s="82">
        <v>271</v>
      </c>
      <c r="CU128" s="78">
        <f>$CP128*4/CO128*100</f>
        <v>14.441260744985673</v>
      </c>
      <c r="CV128" s="78">
        <f>CQ128*9/CO128*100</f>
        <v>25.530085959885383</v>
      </c>
      <c r="CW128" s="78">
        <f>CR128*4/CO128*100</f>
        <v>61.489971346704877</v>
      </c>
      <c r="CX128" s="79" t="str">
        <f>IF(AND(CO128&gt;=650,CO128&lt;=850),"○","×")</f>
        <v>○</v>
      </c>
      <c r="CY128" s="79" t="str">
        <f>IF((CS128&lt;3.5),"○","×")</f>
        <v>○</v>
      </c>
      <c r="CZ128" s="79" t="str">
        <f>IF(AND(CT128&gt;=140),"○","×")</f>
        <v>○</v>
      </c>
      <c r="DA128" s="79" t="str">
        <f>IF(AND(CU128&gt;=12.5,CU128&lt;=20.4),"○","×")</f>
        <v>○</v>
      </c>
      <c r="DB128" s="79" t="str">
        <f>IF(AND(CV128&gt;=20.4,CV128&lt;=30.4),"○","×")</f>
        <v>○</v>
      </c>
      <c r="DC128" s="79" t="str">
        <f>IF(AND(CW128&gt;=49.5,CW128&lt;=65.4),"○","×")</f>
        <v>○</v>
      </c>
    </row>
    <row r="129" spans="1:107" ht="13.5" customHeight="1" x14ac:dyDescent="0.2">
      <c r="A129" s="89" t="s">
        <v>228</v>
      </c>
      <c r="B129" s="89" t="s">
        <v>87</v>
      </c>
      <c r="C129" s="94" t="s">
        <v>229</v>
      </c>
      <c r="D129" s="90" t="s">
        <v>230</v>
      </c>
      <c r="E129" s="94" t="s">
        <v>229</v>
      </c>
      <c r="F129" s="94" t="s">
        <v>708</v>
      </c>
      <c r="G129" s="94" t="s">
        <v>87</v>
      </c>
      <c r="H129" s="94" t="s">
        <v>229</v>
      </c>
      <c r="I129" s="90" t="s">
        <v>265</v>
      </c>
      <c r="J129" s="94" t="s">
        <v>854</v>
      </c>
      <c r="K129" s="91">
        <v>263</v>
      </c>
      <c r="L129" s="91">
        <v>112.56</v>
      </c>
      <c r="M129" s="95">
        <v>281</v>
      </c>
      <c r="N129" s="95">
        <v>135</v>
      </c>
      <c r="O129" s="96">
        <v>151.29999999999998</v>
      </c>
      <c r="P129" s="96">
        <v>18.7</v>
      </c>
      <c r="Q129" s="96">
        <v>16.100000000000001</v>
      </c>
      <c r="R129" s="96">
        <v>13.899999999999999</v>
      </c>
      <c r="S129" s="96">
        <v>3.6</v>
      </c>
      <c r="T129" s="95">
        <v>937</v>
      </c>
      <c r="U129" s="95">
        <v>395</v>
      </c>
      <c r="V129" s="95">
        <v>51</v>
      </c>
      <c r="W129" s="95">
        <v>35</v>
      </c>
      <c r="X129" s="95">
        <v>226</v>
      </c>
      <c r="Y129" s="96">
        <v>1.5</v>
      </c>
      <c r="Z129" s="96">
        <v>2.6</v>
      </c>
      <c r="AA129" s="97">
        <v>0.16</v>
      </c>
      <c r="AB129" s="97">
        <v>0.14000000000000001</v>
      </c>
      <c r="AC129" s="95">
        <v>73</v>
      </c>
      <c r="AD129" s="95">
        <v>195</v>
      </c>
      <c r="AE129" s="95">
        <v>489</v>
      </c>
      <c r="AF129" s="95">
        <v>14</v>
      </c>
      <c r="AG129" s="95">
        <v>591</v>
      </c>
      <c r="AH129" s="95">
        <v>127</v>
      </c>
      <c r="AI129" s="96">
        <v>1</v>
      </c>
      <c r="AJ129" s="96">
        <v>1.2</v>
      </c>
      <c r="AK129" s="96">
        <v>0</v>
      </c>
      <c r="AL129" s="96">
        <v>0.89999999999999991</v>
      </c>
      <c r="AM129" s="96">
        <v>0</v>
      </c>
      <c r="AN129" s="95">
        <v>24</v>
      </c>
      <c r="AO129" s="97">
        <v>0.46000000000000008</v>
      </c>
      <c r="AP129" s="97">
        <v>0.37</v>
      </c>
      <c r="AQ129" s="96">
        <v>3.1</v>
      </c>
      <c r="AR129" s="97">
        <v>0.32</v>
      </c>
      <c r="AS129" s="96">
        <v>0.7</v>
      </c>
      <c r="AT129" s="95">
        <v>49</v>
      </c>
      <c r="AU129" s="97">
        <v>1.57</v>
      </c>
      <c r="AV129" s="95">
        <v>4</v>
      </c>
      <c r="AW129" s="97">
        <v>4.71</v>
      </c>
      <c r="AX129" s="97">
        <v>6.95</v>
      </c>
      <c r="AY129" s="97">
        <v>2.35</v>
      </c>
      <c r="AZ129" s="95">
        <v>249</v>
      </c>
      <c r="BA129" s="96">
        <v>1.1000000000000001</v>
      </c>
      <c r="BB129" s="96">
        <v>1.5</v>
      </c>
      <c r="BC129" s="96">
        <v>2.6</v>
      </c>
      <c r="BD129" s="96">
        <v>1.9000000000000001</v>
      </c>
      <c r="BE129" s="96">
        <v>0.3</v>
      </c>
      <c r="BF129" s="96">
        <v>2</v>
      </c>
      <c r="BG129" s="95">
        <v>0</v>
      </c>
      <c r="BH129" s="95">
        <v>0</v>
      </c>
      <c r="BI129" s="95">
        <v>0</v>
      </c>
      <c r="BJ129" s="95">
        <v>0</v>
      </c>
      <c r="BK129" s="96">
        <v>0.30000000000000004</v>
      </c>
      <c r="BL129" s="94" t="s">
        <v>671</v>
      </c>
      <c r="BM129" s="94"/>
      <c r="BN129" s="94" t="s">
        <v>671</v>
      </c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 t="s">
        <v>671</v>
      </c>
      <c r="CB129" s="94" t="s">
        <v>671</v>
      </c>
      <c r="CC129" s="94"/>
      <c r="CD129" s="94"/>
      <c r="CE129" s="94" t="s">
        <v>671</v>
      </c>
      <c r="CF129" s="94"/>
      <c r="CG129" s="94"/>
      <c r="CH129" s="94"/>
      <c r="CI129" s="94"/>
      <c r="CJ129" s="94"/>
      <c r="CK129" s="94"/>
      <c r="CL129" s="94"/>
      <c r="CM129" s="98"/>
      <c r="CT129" s="1"/>
    </row>
    <row r="130" spans="1:107" ht="13.5" customHeight="1" x14ac:dyDescent="0.2">
      <c r="A130" s="103" t="s">
        <v>228</v>
      </c>
      <c r="B130" s="103" t="s">
        <v>87</v>
      </c>
      <c r="C130" s="103" t="s">
        <v>229</v>
      </c>
      <c r="D130" s="5" t="s">
        <v>231</v>
      </c>
      <c r="E130" s="10" t="s">
        <v>520</v>
      </c>
      <c r="F130" s="103" t="s">
        <v>708</v>
      </c>
      <c r="G130" s="103" t="s">
        <v>87</v>
      </c>
      <c r="H130" s="103" t="s">
        <v>229</v>
      </c>
      <c r="I130" s="5" t="s">
        <v>266</v>
      </c>
      <c r="J130" s="103" t="s">
        <v>855</v>
      </c>
      <c r="K130" s="6">
        <v>117.9</v>
      </c>
      <c r="L130" s="6">
        <v>44.25</v>
      </c>
      <c r="M130" s="7">
        <v>85</v>
      </c>
      <c r="N130" s="7">
        <v>199</v>
      </c>
      <c r="O130" s="8">
        <v>55.699999999999996</v>
      </c>
      <c r="P130" s="8">
        <v>2.5</v>
      </c>
      <c r="Q130" s="8">
        <v>1.0999999999999999</v>
      </c>
      <c r="R130" s="8">
        <v>17.400000000000002</v>
      </c>
      <c r="S130" s="8">
        <v>1.4000000000000001</v>
      </c>
      <c r="T130" s="7">
        <v>357</v>
      </c>
      <c r="U130" s="7">
        <v>221</v>
      </c>
      <c r="V130" s="7">
        <v>20</v>
      </c>
      <c r="W130" s="7">
        <v>15</v>
      </c>
      <c r="X130" s="7">
        <v>38</v>
      </c>
      <c r="Y130" s="8">
        <v>0.4</v>
      </c>
      <c r="Z130" s="8">
        <v>0.3</v>
      </c>
      <c r="AA130" s="6">
        <v>0.09</v>
      </c>
      <c r="AB130" s="6">
        <v>0.37</v>
      </c>
      <c r="AC130" s="7">
        <v>0</v>
      </c>
      <c r="AD130" s="7">
        <v>0</v>
      </c>
      <c r="AE130" s="7">
        <v>3</v>
      </c>
      <c r="AF130" s="7">
        <v>0</v>
      </c>
      <c r="AG130" s="7">
        <v>3</v>
      </c>
      <c r="AH130" s="7">
        <v>0</v>
      </c>
      <c r="AI130" s="8">
        <v>0</v>
      </c>
      <c r="AJ130" s="8">
        <v>0.4</v>
      </c>
      <c r="AK130" s="8">
        <v>0</v>
      </c>
      <c r="AL130" s="8">
        <v>0.1</v>
      </c>
      <c r="AM130" s="8">
        <v>0</v>
      </c>
      <c r="AN130" s="7">
        <v>10</v>
      </c>
      <c r="AO130" s="6">
        <v>0.04</v>
      </c>
      <c r="AP130" s="6">
        <v>0.01</v>
      </c>
      <c r="AQ130" s="8">
        <v>0.4</v>
      </c>
      <c r="AR130" s="6">
        <v>0.09</v>
      </c>
      <c r="AS130" s="8">
        <v>0</v>
      </c>
      <c r="AT130" s="7">
        <v>15</v>
      </c>
      <c r="AU130" s="6">
        <v>0.2</v>
      </c>
      <c r="AV130" s="7">
        <v>3</v>
      </c>
      <c r="AW130" s="6">
        <v>0.04</v>
      </c>
      <c r="AX130" s="6">
        <v>0.1</v>
      </c>
      <c r="AY130" s="6">
        <v>0.11</v>
      </c>
      <c r="AZ130" s="7">
        <v>0</v>
      </c>
      <c r="BA130" s="8">
        <v>0.5</v>
      </c>
      <c r="BB130" s="8">
        <v>0.9</v>
      </c>
      <c r="BC130" s="8">
        <v>1.4000000000000001</v>
      </c>
      <c r="BD130" s="8">
        <v>0.8</v>
      </c>
      <c r="BE130" s="8">
        <v>1.3</v>
      </c>
      <c r="BF130" s="8">
        <v>0.4</v>
      </c>
      <c r="BG130" s="7">
        <v>0</v>
      </c>
      <c r="BH130" s="7">
        <v>0</v>
      </c>
      <c r="BI130" s="7">
        <v>0</v>
      </c>
      <c r="BJ130" s="7">
        <v>1</v>
      </c>
      <c r="BK130" s="8">
        <v>0.1</v>
      </c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 t="s">
        <v>671</v>
      </c>
      <c r="CC130" s="103"/>
      <c r="CD130" s="103"/>
      <c r="CE130" s="103"/>
      <c r="CF130" s="103"/>
      <c r="CG130" s="103"/>
      <c r="CH130" s="103"/>
      <c r="CI130" s="103"/>
      <c r="CJ130" s="103"/>
      <c r="CK130" s="103" t="s">
        <v>671</v>
      </c>
      <c r="CL130" s="103"/>
      <c r="CM130" s="9"/>
      <c r="CT130" s="1"/>
    </row>
    <row r="131" spans="1:107" ht="13.5" customHeight="1" x14ac:dyDescent="0.2">
      <c r="A131" s="4" t="s">
        <v>228</v>
      </c>
      <c r="B131" s="4" t="s">
        <v>87</v>
      </c>
      <c r="C131" s="4" t="s">
        <v>229</v>
      </c>
      <c r="D131" s="5" t="s">
        <v>231</v>
      </c>
      <c r="E131" s="10"/>
      <c r="F131" s="4" t="s">
        <v>708</v>
      </c>
      <c r="G131" s="4" t="s">
        <v>87</v>
      </c>
      <c r="H131" s="4" t="s">
        <v>229</v>
      </c>
      <c r="I131" s="5" t="s">
        <v>267</v>
      </c>
      <c r="J131" s="4" t="s">
        <v>556</v>
      </c>
      <c r="K131" s="6">
        <v>90</v>
      </c>
      <c r="L131" s="6">
        <v>28.08</v>
      </c>
      <c r="M131" s="7">
        <v>315</v>
      </c>
      <c r="N131" s="7">
        <v>1324</v>
      </c>
      <c r="O131" s="8">
        <v>13.5</v>
      </c>
      <c r="P131" s="8">
        <v>5.6000000000000005</v>
      </c>
      <c r="Q131" s="8">
        <v>0.89999999999999991</v>
      </c>
      <c r="R131" s="8">
        <v>69.599999999999994</v>
      </c>
      <c r="S131" s="8">
        <v>0.4</v>
      </c>
      <c r="T131" s="7">
        <v>1</v>
      </c>
      <c r="U131" s="7">
        <v>101</v>
      </c>
      <c r="V131" s="7">
        <v>8</v>
      </c>
      <c r="W131" s="7">
        <v>24</v>
      </c>
      <c r="X131" s="7">
        <v>97</v>
      </c>
      <c r="Y131" s="8">
        <v>0.8</v>
      </c>
      <c r="Z131" s="8">
        <v>1.2</v>
      </c>
      <c r="AA131" s="6">
        <v>0.2</v>
      </c>
      <c r="AB131" s="6">
        <v>0.73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7">
        <v>0</v>
      </c>
      <c r="AO131" s="6">
        <v>0.08</v>
      </c>
      <c r="AP131" s="6">
        <v>0.02</v>
      </c>
      <c r="AQ131" s="8">
        <v>1.5</v>
      </c>
      <c r="AR131" s="6">
        <v>0.11</v>
      </c>
      <c r="AS131" s="8">
        <v>0</v>
      </c>
      <c r="AT131" s="7">
        <v>11</v>
      </c>
      <c r="AU131" s="6">
        <v>0.55000000000000004</v>
      </c>
      <c r="AV131" s="7">
        <v>0</v>
      </c>
      <c r="AW131" s="6">
        <v>0.28999999999999998</v>
      </c>
      <c r="AX131" s="6">
        <v>0.16999999999999998</v>
      </c>
      <c r="AY131" s="6">
        <v>0.33</v>
      </c>
      <c r="AZ131" s="7">
        <v>0</v>
      </c>
      <c r="BA131" s="8">
        <v>0.8</v>
      </c>
      <c r="BB131" s="8">
        <v>1</v>
      </c>
      <c r="BC131" s="8">
        <v>2.6</v>
      </c>
      <c r="BD131" s="8">
        <v>0</v>
      </c>
      <c r="BE131" s="8">
        <v>1.1000000000000001</v>
      </c>
      <c r="BF131" s="8">
        <v>0.2</v>
      </c>
      <c r="BG131" s="7">
        <v>0</v>
      </c>
      <c r="BH131" s="7">
        <v>0</v>
      </c>
      <c r="BI131" s="7">
        <v>0</v>
      </c>
      <c r="BJ131" s="7">
        <v>2</v>
      </c>
      <c r="BK131" s="8">
        <v>0.5</v>
      </c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9"/>
      <c r="CT131" s="1"/>
    </row>
    <row r="132" spans="1:107" s="64" customFormat="1" ht="13.5" customHeight="1" x14ac:dyDescent="0.2">
      <c r="A132" s="58" t="s">
        <v>228</v>
      </c>
      <c r="B132" s="58" t="s">
        <v>87</v>
      </c>
      <c r="C132" s="58" t="s">
        <v>229</v>
      </c>
      <c r="D132" s="59" t="s">
        <v>232</v>
      </c>
      <c r="E132" s="65"/>
      <c r="F132" s="58" t="s">
        <v>708</v>
      </c>
      <c r="G132" s="58" t="s">
        <v>87</v>
      </c>
      <c r="H132" s="58" t="s">
        <v>229</v>
      </c>
      <c r="I132" s="59" t="s">
        <v>270</v>
      </c>
      <c r="J132" s="58" t="s">
        <v>674</v>
      </c>
      <c r="K132" s="60">
        <v>181</v>
      </c>
      <c r="L132" s="60">
        <v>11.25</v>
      </c>
      <c r="M132" s="61">
        <v>25</v>
      </c>
      <c r="N132" s="61">
        <v>16</v>
      </c>
      <c r="O132" s="62">
        <v>24.1</v>
      </c>
      <c r="P132" s="62">
        <v>1.2</v>
      </c>
      <c r="Q132" s="62">
        <v>0.4</v>
      </c>
      <c r="R132" s="62">
        <v>4.2</v>
      </c>
      <c r="S132" s="62">
        <v>1</v>
      </c>
      <c r="T132" s="61">
        <v>289</v>
      </c>
      <c r="U132" s="61">
        <v>45</v>
      </c>
      <c r="V132" s="61">
        <v>6</v>
      </c>
      <c r="W132" s="61">
        <v>3</v>
      </c>
      <c r="X132" s="61">
        <v>4</v>
      </c>
      <c r="Y132" s="62">
        <v>0</v>
      </c>
      <c r="Z132" s="62">
        <v>0</v>
      </c>
      <c r="AA132" s="60">
        <v>0</v>
      </c>
      <c r="AB132" s="60">
        <v>0.02</v>
      </c>
      <c r="AC132" s="61">
        <v>0</v>
      </c>
      <c r="AD132" s="61">
        <v>0</v>
      </c>
      <c r="AE132" s="61">
        <v>4</v>
      </c>
      <c r="AF132" s="61">
        <v>0</v>
      </c>
      <c r="AG132" s="61">
        <v>4</v>
      </c>
      <c r="AH132" s="61">
        <v>0</v>
      </c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1">
        <v>29</v>
      </c>
      <c r="AO132" s="60">
        <v>0</v>
      </c>
      <c r="AP132" s="60">
        <v>0</v>
      </c>
      <c r="AQ132" s="62">
        <v>0</v>
      </c>
      <c r="AR132" s="60">
        <v>0.02</v>
      </c>
      <c r="AS132" s="62">
        <v>0</v>
      </c>
      <c r="AT132" s="61">
        <v>9</v>
      </c>
      <c r="AU132" s="60">
        <v>0.03</v>
      </c>
      <c r="AV132" s="61">
        <v>3</v>
      </c>
      <c r="AW132" s="60">
        <v>0</v>
      </c>
      <c r="AX132" s="60">
        <v>0</v>
      </c>
      <c r="AY132" s="60">
        <v>0</v>
      </c>
      <c r="AZ132" s="61">
        <v>0</v>
      </c>
      <c r="BA132" s="62">
        <v>0.1</v>
      </c>
      <c r="BB132" s="62">
        <v>0.2</v>
      </c>
      <c r="BC132" s="62">
        <v>0.30000000000000004</v>
      </c>
      <c r="BD132" s="62">
        <v>0.7</v>
      </c>
      <c r="BE132" s="62">
        <v>0.2</v>
      </c>
      <c r="BF132" s="62">
        <v>0</v>
      </c>
      <c r="BG132" s="61">
        <v>0</v>
      </c>
      <c r="BH132" s="61">
        <v>0</v>
      </c>
      <c r="BI132" s="61">
        <v>0</v>
      </c>
      <c r="BJ132" s="61">
        <v>0</v>
      </c>
      <c r="BK132" s="62">
        <v>0.1</v>
      </c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 t="s">
        <v>671</v>
      </c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63"/>
      <c r="CO132" s="67">
        <f>SUM(M129:M132)</f>
        <v>706</v>
      </c>
      <c r="CP132" s="68">
        <f>SUM(P129:P132)</f>
        <v>28</v>
      </c>
      <c r="CQ132" s="68">
        <f>SUM(Q129:Q132)</f>
        <v>18.5</v>
      </c>
      <c r="CR132" s="68">
        <f>SUM(R129:R132)</f>
        <v>105.1</v>
      </c>
      <c r="CS132" s="68">
        <f>SUM(BD129:BD132)</f>
        <v>3.4000000000000004</v>
      </c>
      <c r="CT132" s="82">
        <v>140</v>
      </c>
      <c r="CU132" s="78">
        <f>$CP132*4/CO132*100</f>
        <v>15.864022662889518</v>
      </c>
      <c r="CV132" s="78">
        <f>CQ132*9/CO132*100</f>
        <v>23.583569405099151</v>
      </c>
      <c r="CW132" s="78">
        <f>CR132*4/CO132*100</f>
        <v>59.546742209631716</v>
      </c>
      <c r="CX132" s="79" t="str">
        <f>IF(AND(CO132&gt;=650,CO132&lt;=850),"○","×")</f>
        <v>○</v>
      </c>
      <c r="CY132" s="79" t="str">
        <f>IF((CS132&lt;3.5),"○","×")</f>
        <v>○</v>
      </c>
      <c r="CZ132" s="79" t="str">
        <f>IF(AND(CT132&gt;=140),"○","×")</f>
        <v>○</v>
      </c>
      <c r="DA132" s="79" t="str">
        <f>IF(AND(CU132&gt;=12.5,CU132&lt;=20.4),"○","×")</f>
        <v>○</v>
      </c>
      <c r="DB132" s="79" t="str">
        <f>IF(AND(CV132&gt;=20.4,CV132&lt;=30.4),"○","×")</f>
        <v>○</v>
      </c>
      <c r="DC132" s="79" t="str">
        <f>IF(AND(CW132&gt;=49.5,CW132&lt;=65.4),"○","×")</f>
        <v>○</v>
      </c>
    </row>
    <row r="133" spans="1:107" ht="13.5" customHeight="1" x14ac:dyDescent="0.2">
      <c r="A133" s="89" t="s">
        <v>233</v>
      </c>
      <c r="B133" s="89" t="s">
        <v>87</v>
      </c>
      <c r="C133" s="92" t="s">
        <v>486</v>
      </c>
      <c r="D133" s="90" t="s">
        <v>234</v>
      </c>
      <c r="E133" s="92" t="s">
        <v>486</v>
      </c>
      <c r="F133" s="94" t="s">
        <v>709</v>
      </c>
      <c r="G133" s="94" t="s">
        <v>87</v>
      </c>
      <c r="H133" s="94" t="s">
        <v>710</v>
      </c>
      <c r="I133" s="90" t="s">
        <v>271</v>
      </c>
      <c r="J133" s="94" t="s">
        <v>607</v>
      </c>
      <c r="K133" s="91">
        <v>242.5</v>
      </c>
      <c r="L133" s="91">
        <v>151.47999999999999</v>
      </c>
      <c r="M133" s="95">
        <v>185</v>
      </c>
      <c r="N133" s="95">
        <v>541</v>
      </c>
      <c r="O133" s="96">
        <v>196.8</v>
      </c>
      <c r="P133" s="96">
        <v>21.800000000000004</v>
      </c>
      <c r="Q133" s="96">
        <v>6</v>
      </c>
      <c r="R133" s="96">
        <v>13.8</v>
      </c>
      <c r="S133" s="96">
        <v>4.2</v>
      </c>
      <c r="T133" s="95">
        <v>1039</v>
      </c>
      <c r="U133" s="95">
        <v>638</v>
      </c>
      <c r="V133" s="95">
        <v>63</v>
      </c>
      <c r="W133" s="95">
        <v>49</v>
      </c>
      <c r="X133" s="95">
        <v>244</v>
      </c>
      <c r="Y133" s="96">
        <v>1.5</v>
      </c>
      <c r="Z133" s="96">
        <v>2.3000000000000003</v>
      </c>
      <c r="AA133" s="97">
        <v>0.12</v>
      </c>
      <c r="AB133" s="97">
        <v>0.27</v>
      </c>
      <c r="AC133" s="95">
        <v>3</v>
      </c>
      <c r="AD133" s="95">
        <v>125</v>
      </c>
      <c r="AE133" s="95">
        <v>475</v>
      </c>
      <c r="AF133" s="95">
        <v>8</v>
      </c>
      <c r="AG133" s="95">
        <v>538</v>
      </c>
      <c r="AH133" s="95">
        <v>49</v>
      </c>
      <c r="AI133" s="96">
        <v>1.3</v>
      </c>
      <c r="AJ133" s="96">
        <v>0.5</v>
      </c>
      <c r="AK133" s="96">
        <v>0</v>
      </c>
      <c r="AL133" s="96">
        <v>0.30000000000000004</v>
      </c>
      <c r="AM133" s="96">
        <v>0</v>
      </c>
      <c r="AN133" s="95">
        <v>85</v>
      </c>
      <c r="AO133" s="97">
        <v>0.87000000000000011</v>
      </c>
      <c r="AP133" s="97">
        <v>0.26</v>
      </c>
      <c r="AQ133" s="96">
        <v>7.2</v>
      </c>
      <c r="AR133" s="97">
        <v>0.47000000000000003</v>
      </c>
      <c r="AS133" s="96">
        <v>0.2</v>
      </c>
      <c r="AT133" s="95">
        <v>90</v>
      </c>
      <c r="AU133" s="97">
        <v>1.1500000000000001</v>
      </c>
      <c r="AV133" s="95">
        <v>43</v>
      </c>
      <c r="AW133" s="97">
        <v>1.49</v>
      </c>
      <c r="AX133" s="97">
        <v>1.98</v>
      </c>
      <c r="AY133" s="97">
        <v>0.61</v>
      </c>
      <c r="AZ133" s="95">
        <v>56</v>
      </c>
      <c r="BA133" s="96">
        <v>0.6</v>
      </c>
      <c r="BB133" s="96">
        <v>2.2000000000000002</v>
      </c>
      <c r="BC133" s="96">
        <v>2.9000000000000004</v>
      </c>
      <c r="BD133" s="96">
        <v>2.6</v>
      </c>
      <c r="BE133" s="96">
        <v>15.200000000000001</v>
      </c>
      <c r="BF133" s="96">
        <v>3.9</v>
      </c>
      <c r="BG133" s="95">
        <v>0</v>
      </c>
      <c r="BH133" s="95">
        <v>0</v>
      </c>
      <c r="BI133" s="95">
        <v>1</v>
      </c>
      <c r="BJ133" s="95">
        <v>4</v>
      </c>
      <c r="BK133" s="96">
        <v>1.7000000000000002</v>
      </c>
      <c r="BL133" s="94" t="s">
        <v>671</v>
      </c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 t="s">
        <v>671</v>
      </c>
      <c r="CC133" s="94" t="s">
        <v>671</v>
      </c>
      <c r="CD133" s="94"/>
      <c r="CE133" s="94" t="s">
        <v>671</v>
      </c>
      <c r="CF133" s="94"/>
      <c r="CG133" s="94"/>
      <c r="CH133" s="94"/>
      <c r="CI133" s="94"/>
      <c r="CJ133" s="94" t="s">
        <v>671</v>
      </c>
      <c r="CK133" s="94" t="s">
        <v>671</v>
      </c>
      <c r="CL133" s="94"/>
      <c r="CM133" s="98"/>
      <c r="CT133" s="1"/>
    </row>
    <row r="134" spans="1:107" ht="13.5" customHeight="1" x14ac:dyDescent="0.2">
      <c r="A134" s="103" t="s">
        <v>233</v>
      </c>
      <c r="B134" s="103" t="s">
        <v>87</v>
      </c>
      <c r="C134" s="10" t="s">
        <v>486</v>
      </c>
      <c r="D134" s="5" t="s">
        <v>235</v>
      </c>
      <c r="E134" s="10" t="s">
        <v>659</v>
      </c>
      <c r="F134" s="103" t="s">
        <v>709</v>
      </c>
      <c r="G134" s="103" t="s">
        <v>87</v>
      </c>
      <c r="H134" s="103" t="s">
        <v>710</v>
      </c>
      <c r="I134" s="5" t="s">
        <v>272</v>
      </c>
      <c r="J134" s="102" t="s">
        <v>667</v>
      </c>
      <c r="K134" s="6">
        <v>51.5</v>
      </c>
      <c r="L134" s="6">
        <v>60.77</v>
      </c>
      <c r="M134" s="7">
        <v>165</v>
      </c>
      <c r="N134" s="7">
        <v>12</v>
      </c>
      <c r="O134" s="8">
        <v>18.5</v>
      </c>
      <c r="P134" s="8">
        <v>0.9</v>
      </c>
      <c r="Q134" s="8">
        <v>7.7</v>
      </c>
      <c r="R134" s="8">
        <v>24</v>
      </c>
      <c r="S134" s="8">
        <v>0.5</v>
      </c>
      <c r="T134" s="7">
        <v>42</v>
      </c>
      <c r="U134" s="7">
        <v>109</v>
      </c>
      <c r="V134" s="7">
        <v>26</v>
      </c>
      <c r="W134" s="7">
        <v>2</v>
      </c>
      <c r="X134" s="7">
        <v>36</v>
      </c>
      <c r="Y134" s="8">
        <v>0.9</v>
      </c>
      <c r="Z134" s="8">
        <v>0</v>
      </c>
      <c r="AA134" s="6">
        <v>0.01</v>
      </c>
      <c r="AB134" s="6">
        <v>0.01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8">
        <v>0</v>
      </c>
      <c r="AK134" s="8">
        <v>0</v>
      </c>
      <c r="AL134" s="8">
        <v>0.1</v>
      </c>
      <c r="AM134" s="8">
        <v>0</v>
      </c>
      <c r="AN134" s="7">
        <v>0</v>
      </c>
      <c r="AO134" s="6">
        <v>0.04</v>
      </c>
      <c r="AP134" s="6">
        <v>0.03</v>
      </c>
      <c r="AQ134" s="8">
        <v>0.4</v>
      </c>
      <c r="AR134" s="6">
        <v>0</v>
      </c>
      <c r="AS134" s="8">
        <v>0</v>
      </c>
      <c r="AT134" s="7">
        <v>1</v>
      </c>
      <c r="AU134" s="6">
        <v>0</v>
      </c>
      <c r="AV134" s="7">
        <v>9</v>
      </c>
      <c r="AW134" s="6">
        <v>0.04</v>
      </c>
      <c r="AX134" s="6">
        <v>0.1</v>
      </c>
      <c r="AY134" s="6">
        <v>0.11</v>
      </c>
      <c r="AZ134" s="7">
        <v>0</v>
      </c>
      <c r="BA134" s="8">
        <v>0</v>
      </c>
      <c r="BB134" s="8">
        <v>0.1</v>
      </c>
      <c r="BC134" s="8">
        <v>0.1</v>
      </c>
      <c r="BD134" s="8">
        <v>0.1</v>
      </c>
      <c r="BE134" s="8">
        <v>0.1</v>
      </c>
      <c r="BF134" s="8">
        <v>0.3</v>
      </c>
      <c r="BG134" s="7">
        <v>0</v>
      </c>
      <c r="BH134" s="7">
        <v>0</v>
      </c>
      <c r="BI134" s="7">
        <v>0</v>
      </c>
      <c r="BJ134" s="7">
        <v>1</v>
      </c>
      <c r="BK134" s="8">
        <v>0.1</v>
      </c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 t="s">
        <v>671</v>
      </c>
      <c r="CC134" s="103"/>
      <c r="CD134" s="103"/>
      <c r="CE134" s="103"/>
      <c r="CF134" s="103"/>
      <c r="CG134" s="103"/>
      <c r="CH134" s="103"/>
      <c r="CI134" s="103"/>
      <c r="CJ134" s="103"/>
      <c r="CK134" s="103" t="s">
        <v>671</v>
      </c>
      <c r="CL134" s="103"/>
      <c r="CM134" s="9"/>
      <c r="CT134" s="1"/>
    </row>
    <row r="135" spans="1:107" ht="13.5" customHeight="1" x14ac:dyDescent="0.2">
      <c r="A135" s="4" t="s">
        <v>233</v>
      </c>
      <c r="B135" s="4" t="s">
        <v>87</v>
      </c>
      <c r="C135" s="10" t="s">
        <v>486</v>
      </c>
      <c r="D135" s="5" t="s">
        <v>235</v>
      </c>
      <c r="E135" s="10"/>
      <c r="F135" s="4" t="s">
        <v>709</v>
      </c>
      <c r="G135" s="4" t="s">
        <v>87</v>
      </c>
      <c r="H135" s="4" t="s">
        <v>710</v>
      </c>
      <c r="I135" s="5" t="s">
        <v>273</v>
      </c>
      <c r="J135" s="102" t="s">
        <v>556</v>
      </c>
      <c r="K135" s="6">
        <v>90</v>
      </c>
      <c r="L135" s="6">
        <v>28.08</v>
      </c>
      <c r="M135" s="7">
        <v>315</v>
      </c>
      <c r="N135" s="7">
        <v>1324</v>
      </c>
      <c r="O135" s="8">
        <v>13.5</v>
      </c>
      <c r="P135" s="8">
        <v>5.6000000000000005</v>
      </c>
      <c r="Q135" s="8">
        <v>0.89999999999999991</v>
      </c>
      <c r="R135" s="8">
        <v>69.599999999999994</v>
      </c>
      <c r="S135" s="8">
        <v>0.4</v>
      </c>
      <c r="T135" s="7">
        <v>1</v>
      </c>
      <c r="U135" s="7">
        <v>101</v>
      </c>
      <c r="V135" s="7">
        <v>8</v>
      </c>
      <c r="W135" s="7">
        <v>24</v>
      </c>
      <c r="X135" s="7">
        <v>97</v>
      </c>
      <c r="Y135" s="8">
        <v>0.8</v>
      </c>
      <c r="Z135" s="8">
        <v>1.2</v>
      </c>
      <c r="AA135" s="6">
        <v>0.2</v>
      </c>
      <c r="AB135" s="6">
        <v>0.73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7">
        <v>0</v>
      </c>
      <c r="AO135" s="6">
        <v>0.08</v>
      </c>
      <c r="AP135" s="6">
        <v>0.02</v>
      </c>
      <c r="AQ135" s="8">
        <v>1.5</v>
      </c>
      <c r="AR135" s="6">
        <v>0.11</v>
      </c>
      <c r="AS135" s="8">
        <v>0</v>
      </c>
      <c r="AT135" s="7">
        <v>11</v>
      </c>
      <c r="AU135" s="6">
        <v>0.55000000000000004</v>
      </c>
      <c r="AV135" s="7">
        <v>0</v>
      </c>
      <c r="AW135" s="6">
        <v>0.28999999999999998</v>
      </c>
      <c r="AX135" s="6">
        <v>0.16999999999999998</v>
      </c>
      <c r="AY135" s="6">
        <v>0.33</v>
      </c>
      <c r="AZ135" s="7">
        <v>0</v>
      </c>
      <c r="BA135" s="8">
        <v>0.8</v>
      </c>
      <c r="BB135" s="8">
        <v>1</v>
      </c>
      <c r="BC135" s="8">
        <v>2.6</v>
      </c>
      <c r="BD135" s="8">
        <v>0</v>
      </c>
      <c r="BE135" s="8">
        <v>1.1000000000000001</v>
      </c>
      <c r="BF135" s="8">
        <v>0.2</v>
      </c>
      <c r="BG135" s="7">
        <v>0</v>
      </c>
      <c r="BH135" s="7">
        <v>0</v>
      </c>
      <c r="BI135" s="7">
        <v>0</v>
      </c>
      <c r="BJ135" s="7">
        <v>2</v>
      </c>
      <c r="BK135" s="8">
        <v>0.5</v>
      </c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9"/>
      <c r="CT135" s="1"/>
    </row>
    <row r="136" spans="1:107" s="64" customFormat="1" ht="13.5" customHeight="1" x14ac:dyDescent="0.2">
      <c r="A136" s="58" t="s">
        <v>233</v>
      </c>
      <c r="B136" s="58" t="s">
        <v>87</v>
      </c>
      <c r="C136" s="114" t="s">
        <v>486</v>
      </c>
      <c r="D136" s="59" t="s">
        <v>236</v>
      </c>
      <c r="E136" s="65"/>
      <c r="F136" s="58" t="s">
        <v>709</v>
      </c>
      <c r="G136" s="58" t="s">
        <v>87</v>
      </c>
      <c r="H136" s="58" t="s">
        <v>710</v>
      </c>
      <c r="I136" s="59" t="s">
        <v>274</v>
      </c>
      <c r="J136" s="58" t="s">
        <v>674</v>
      </c>
      <c r="K136" s="60">
        <v>181</v>
      </c>
      <c r="L136" s="60">
        <v>11.25</v>
      </c>
      <c r="M136" s="61">
        <v>25</v>
      </c>
      <c r="N136" s="61">
        <v>16</v>
      </c>
      <c r="O136" s="62">
        <v>24.1</v>
      </c>
      <c r="P136" s="62">
        <v>1.2</v>
      </c>
      <c r="Q136" s="62">
        <v>0.4</v>
      </c>
      <c r="R136" s="62">
        <v>4.2</v>
      </c>
      <c r="S136" s="62">
        <v>1</v>
      </c>
      <c r="T136" s="61">
        <v>289</v>
      </c>
      <c r="U136" s="61">
        <v>45</v>
      </c>
      <c r="V136" s="61">
        <v>6</v>
      </c>
      <c r="W136" s="61">
        <v>3</v>
      </c>
      <c r="X136" s="61">
        <v>4</v>
      </c>
      <c r="Y136" s="62">
        <v>0</v>
      </c>
      <c r="Z136" s="62">
        <v>0</v>
      </c>
      <c r="AA136" s="60">
        <v>0</v>
      </c>
      <c r="AB136" s="60">
        <v>0.02</v>
      </c>
      <c r="AC136" s="61">
        <v>0</v>
      </c>
      <c r="AD136" s="61">
        <v>0</v>
      </c>
      <c r="AE136" s="61">
        <v>4</v>
      </c>
      <c r="AF136" s="61">
        <v>0</v>
      </c>
      <c r="AG136" s="61">
        <v>4</v>
      </c>
      <c r="AH136" s="61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1">
        <v>29</v>
      </c>
      <c r="AO136" s="60">
        <v>0</v>
      </c>
      <c r="AP136" s="60">
        <v>0</v>
      </c>
      <c r="AQ136" s="62">
        <v>0</v>
      </c>
      <c r="AR136" s="60">
        <v>0.02</v>
      </c>
      <c r="AS136" s="62">
        <v>0</v>
      </c>
      <c r="AT136" s="61">
        <v>9</v>
      </c>
      <c r="AU136" s="60">
        <v>0.03</v>
      </c>
      <c r="AV136" s="61">
        <v>3</v>
      </c>
      <c r="AW136" s="60">
        <v>0</v>
      </c>
      <c r="AX136" s="60">
        <v>0</v>
      </c>
      <c r="AY136" s="60">
        <v>0</v>
      </c>
      <c r="AZ136" s="61">
        <v>0</v>
      </c>
      <c r="BA136" s="62">
        <v>0.1</v>
      </c>
      <c r="BB136" s="62">
        <v>0.2</v>
      </c>
      <c r="BC136" s="62">
        <v>0.30000000000000004</v>
      </c>
      <c r="BD136" s="62">
        <v>0.7</v>
      </c>
      <c r="BE136" s="62">
        <v>0.2</v>
      </c>
      <c r="BF136" s="62">
        <v>0</v>
      </c>
      <c r="BG136" s="61">
        <v>0</v>
      </c>
      <c r="BH136" s="61">
        <v>0</v>
      </c>
      <c r="BI136" s="61">
        <v>0</v>
      </c>
      <c r="BJ136" s="61">
        <v>0</v>
      </c>
      <c r="BK136" s="62">
        <v>0.1</v>
      </c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 t="s">
        <v>671</v>
      </c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63"/>
      <c r="CO136" s="67">
        <f>SUM(M133:M136)</f>
        <v>690</v>
      </c>
      <c r="CP136" s="68">
        <f>SUM(P133:P136)</f>
        <v>29.500000000000004</v>
      </c>
      <c r="CQ136" s="68">
        <f>SUM(Q133:Q136)</f>
        <v>15</v>
      </c>
      <c r="CR136" s="68">
        <f>SUM(R133:R136)</f>
        <v>111.6</v>
      </c>
      <c r="CS136" s="68">
        <f>SUM(BD133:BD136)</f>
        <v>3.4000000000000004</v>
      </c>
      <c r="CT136" s="82">
        <v>147</v>
      </c>
      <c r="CU136" s="78">
        <f>$CP136*4/CO136*100</f>
        <v>17.10144927536232</v>
      </c>
      <c r="CV136" s="78">
        <f>CQ136*9/CO136*100</f>
        <v>19.565217391304348</v>
      </c>
      <c r="CW136" s="78">
        <f>CR136*4/CO136*100</f>
        <v>64.695652173913047</v>
      </c>
      <c r="CX136" s="79" t="str">
        <f>IF(AND(CO136&gt;=650,CO136&lt;=850),"○","×")</f>
        <v>○</v>
      </c>
      <c r="CY136" s="79" t="str">
        <f>IF((CS136&lt;3.5),"○","×")</f>
        <v>○</v>
      </c>
      <c r="CZ136" s="79" t="str">
        <f>IF(AND(CT136&gt;=140),"○","×")</f>
        <v>○</v>
      </c>
      <c r="DA136" s="79" t="str">
        <f>IF(AND(CU136&gt;=12.5,CU136&lt;=20.4),"○","×")</f>
        <v>○</v>
      </c>
      <c r="DB136" s="79" t="str">
        <f>IF(AND(CV136&gt;=20.4,CV136&lt;=30.4),"○","×")</f>
        <v>×</v>
      </c>
      <c r="DC136" s="79" t="str">
        <f>IF(AND(CW136&gt;=49.5,CW136&lt;=65.4),"○","×")</f>
        <v>○</v>
      </c>
    </row>
    <row r="137" spans="1:107" ht="13.5" customHeight="1" x14ac:dyDescent="0.2">
      <c r="A137" s="89" t="s">
        <v>237</v>
      </c>
      <c r="B137" s="89" t="s">
        <v>87</v>
      </c>
      <c r="C137" s="94" t="s">
        <v>238</v>
      </c>
      <c r="D137" s="90" t="s">
        <v>239</v>
      </c>
      <c r="E137" s="92" t="s">
        <v>550</v>
      </c>
      <c r="F137" s="94" t="s">
        <v>711</v>
      </c>
      <c r="G137" s="94" t="s">
        <v>87</v>
      </c>
      <c r="H137" s="94" t="s">
        <v>238</v>
      </c>
      <c r="I137" s="90" t="s">
        <v>275</v>
      </c>
      <c r="J137" s="94" t="s">
        <v>608</v>
      </c>
      <c r="K137" s="91">
        <v>197</v>
      </c>
      <c r="L137" s="91">
        <v>143.46</v>
      </c>
      <c r="M137" s="95">
        <v>316</v>
      </c>
      <c r="N137" s="95">
        <v>484</v>
      </c>
      <c r="O137" s="96">
        <v>131.9</v>
      </c>
      <c r="P137" s="96">
        <v>22.4</v>
      </c>
      <c r="Q137" s="96">
        <v>15</v>
      </c>
      <c r="R137" s="96">
        <v>23.599999999999998</v>
      </c>
      <c r="S137" s="96">
        <v>3.1</v>
      </c>
      <c r="T137" s="95">
        <v>756</v>
      </c>
      <c r="U137" s="95">
        <v>271</v>
      </c>
      <c r="V137" s="95">
        <v>39</v>
      </c>
      <c r="W137" s="95">
        <v>39</v>
      </c>
      <c r="X137" s="95">
        <v>151</v>
      </c>
      <c r="Y137" s="96">
        <v>0.7</v>
      </c>
      <c r="Z137" s="96">
        <v>0.79999999999999993</v>
      </c>
      <c r="AA137" s="97">
        <v>0.13</v>
      </c>
      <c r="AB137" s="97">
        <v>0.04</v>
      </c>
      <c r="AC137" s="95">
        <v>37</v>
      </c>
      <c r="AD137" s="95">
        <v>0</v>
      </c>
      <c r="AE137" s="95">
        <v>95</v>
      </c>
      <c r="AF137" s="95">
        <v>0</v>
      </c>
      <c r="AG137" s="95">
        <v>95</v>
      </c>
      <c r="AH137" s="95">
        <v>46</v>
      </c>
      <c r="AI137" s="96">
        <v>0</v>
      </c>
      <c r="AJ137" s="96">
        <v>1.9000000000000001</v>
      </c>
      <c r="AK137" s="96">
        <v>0</v>
      </c>
      <c r="AL137" s="96">
        <v>3.8</v>
      </c>
      <c r="AM137" s="96">
        <v>0.1</v>
      </c>
      <c r="AN137" s="95">
        <v>40</v>
      </c>
      <c r="AO137" s="97">
        <v>0.13</v>
      </c>
      <c r="AP137" s="97">
        <v>0.13</v>
      </c>
      <c r="AQ137" s="96">
        <v>6.7999999999999989</v>
      </c>
      <c r="AR137" s="97">
        <v>0.39</v>
      </c>
      <c r="AS137" s="96">
        <v>0.1</v>
      </c>
      <c r="AT137" s="95">
        <v>28</v>
      </c>
      <c r="AU137" s="97">
        <v>1</v>
      </c>
      <c r="AV137" s="95">
        <v>6</v>
      </c>
      <c r="AW137" s="97">
        <v>1.45</v>
      </c>
      <c r="AX137" s="97">
        <v>8.17</v>
      </c>
      <c r="AY137" s="97">
        <v>3.9699999999999998</v>
      </c>
      <c r="AZ137" s="95">
        <v>55</v>
      </c>
      <c r="BA137" s="96">
        <v>1</v>
      </c>
      <c r="BB137" s="96">
        <v>2.1</v>
      </c>
      <c r="BC137" s="96">
        <v>2.9</v>
      </c>
      <c r="BD137" s="96">
        <v>2</v>
      </c>
      <c r="BE137" s="96">
        <v>0.30000000000000004</v>
      </c>
      <c r="BF137" s="96">
        <v>11.7</v>
      </c>
      <c r="BG137" s="95">
        <v>1</v>
      </c>
      <c r="BH137" s="95">
        <v>0</v>
      </c>
      <c r="BI137" s="95">
        <v>0</v>
      </c>
      <c r="BJ137" s="95">
        <v>1</v>
      </c>
      <c r="BK137" s="96">
        <v>0.5</v>
      </c>
      <c r="BL137" s="94" t="s">
        <v>671</v>
      </c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 t="s">
        <v>671</v>
      </c>
      <c r="CC137" s="94" t="s">
        <v>671</v>
      </c>
      <c r="CD137" s="94"/>
      <c r="CE137" s="94"/>
      <c r="CF137" s="94"/>
      <c r="CG137" s="94"/>
      <c r="CH137" s="94"/>
      <c r="CI137" s="94"/>
      <c r="CJ137" s="94"/>
      <c r="CK137" s="94"/>
      <c r="CL137" s="94"/>
      <c r="CM137" s="98"/>
      <c r="CT137" s="1"/>
    </row>
    <row r="138" spans="1:107" ht="13.5" customHeight="1" x14ac:dyDescent="0.2">
      <c r="A138" s="4" t="s">
        <v>237</v>
      </c>
      <c r="B138" s="4" t="s">
        <v>87</v>
      </c>
      <c r="C138" s="4" t="s">
        <v>238</v>
      </c>
      <c r="D138" s="5" t="s">
        <v>240</v>
      </c>
      <c r="E138" s="92" t="s">
        <v>521</v>
      </c>
      <c r="F138" s="4" t="s">
        <v>711</v>
      </c>
      <c r="G138" s="4" t="s">
        <v>87</v>
      </c>
      <c r="H138" s="4" t="s">
        <v>238</v>
      </c>
      <c r="I138" s="5" t="s">
        <v>277</v>
      </c>
      <c r="J138" s="4" t="s">
        <v>609</v>
      </c>
      <c r="K138" s="6">
        <v>40</v>
      </c>
      <c r="L138" s="6">
        <v>16.399999999999999</v>
      </c>
      <c r="M138" s="7">
        <v>8</v>
      </c>
      <c r="N138" s="7">
        <v>36</v>
      </c>
      <c r="O138" s="8">
        <v>37.1</v>
      </c>
      <c r="P138" s="8">
        <v>0.5</v>
      </c>
      <c r="Q138" s="8">
        <v>0.1</v>
      </c>
      <c r="R138" s="8">
        <v>2.1</v>
      </c>
      <c r="S138" s="8">
        <v>0.2</v>
      </c>
      <c r="T138" s="7">
        <v>2</v>
      </c>
      <c r="U138" s="7">
        <v>80</v>
      </c>
      <c r="V138" s="7">
        <v>17</v>
      </c>
      <c r="W138" s="7">
        <v>6</v>
      </c>
      <c r="X138" s="7">
        <v>11</v>
      </c>
      <c r="Y138" s="8">
        <v>0.1</v>
      </c>
      <c r="Z138" s="8">
        <v>0.1</v>
      </c>
      <c r="AA138" s="6">
        <v>0.01</v>
      </c>
      <c r="AB138" s="6">
        <v>0.06</v>
      </c>
      <c r="AC138" s="7">
        <v>0</v>
      </c>
      <c r="AD138" s="7">
        <v>0</v>
      </c>
      <c r="AE138" s="7">
        <v>20</v>
      </c>
      <c r="AF138" s="7">
        <v>0</v>
      </c>
      <c r="AG138" s="7">
        <v>20</v>
      </c>
      <c r="AH138" s="7">
        <v>2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7">
        <v>31</v>
      </c>
      <c r="AO138" s="6">
        <v>0.02</v>
      </c>
      <c r="AP138" s="6">
        <v>0.01</v>
      </c>
      <c r="AQ138" s="8">
        <v>0.1</v>
      </c>
      <c r="AR138" s="6">
        <v>0.04</v>
      </c>
      <c r="AS138" s="8">
        <v>0</v>
      </c>
      <c r="AT138" s="7">
        <v>31</v>
      </c>
      <c r="AU138" s="6">
        <v>0.09</v>
      </c>
      <c r="AV138" s="7">
        <v>16</v>
      </c>
      <c r="AW138" s="6">
        <v>0.01</v>
      </c>
      <c r="AX138" s="6">
        <v>0</v>
      </c>
      <c r="AY138" s="6">
        <v>0.01</v>
      </c>
      <c r="AZ138" s="7">
        <v>0</v>
      </c>
      <c r="BA138" s="8">
        <v>0.2</v>
      </c>
      <c r="BB138" s="8">
        <v>0.6</v>
      </c>
      <c r="BC138" s="8">
        <v>0.7</v>
      </c>
      <c r="BD138" s="8">
        <v>0</v>
      </c>
      <c r="BE138" s="8">
        <v>0.4</v>
      </c>
      <c r="BF138" s="8">
        <v>0</v>
      </c>
      <c r="BG138" s="7">
        <v>0</v>
      </c>
      <c r="BH138" s="7">
        <v>0</v>
      </c>
      <c r="BI138" s="7">
        <v>0</v>
      </c>
      <c r="BJ138" s="7">
        <v>2</v>
      </c>
      <c r="BK138" s="8">
        <v>0.6</v>
      </c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9"/>
      <c r="CT138" s="1"/>
    </row>
    <row r="139" spans="1:107" ht="13.5" customHeight="1" x14ac:dyDescent="0.2">
      <c r="A139" s="103" t="s">
        <v>237</v>
      </c>
      <c r="B139" s="103" t="s">
        <v>87</v>
      </c>
      <c r="C139" s="103" t="s">
        <v>238</v>
      </c>
      <c r="D139" s="5" t="s">
        <v>241</v>
      </c>
      <c r="E139" s="10"/>
      <c r="F139" s="103" t="s">
        <v>711</v>
      </c>
      <c r="G139" s="103" t="s">
        <v>87</v>
      </c>
      <c r="H139" s="103" t="s">
        <v>238</v>
      </c>
      <c r="I139" s="5" t="s">
        <v>278</v>
      </c>
      <c r="J139" s="103" t="s">
        <v>610</v>
      </c>
      <c r="K139" s="6">
        <v>12</v>
      </c>
      <c r="L139" s="6">
        <v>7.92</v>
      </c>
      <c r="M139" s="7">
        <v>2</v>
      </c>
      <c r="N139" s="7">
        <v>10</v>
      </c>
      <c r="O139" s="8">
        <v>11.3</v>
      </c>
      <c r="P139" s="8">
        <v>0.1</v>
      </c>
      <c r="Q139" s="8">
        <v>0</v>
      </c>
      <c r="R139" s="8">
        <v>0.6</v>
      </c>
      <c r="S139" s="8">
        <v>0.1</v>
      </c>
      <c r="T139" s="7">
        <v>0</v>
      </c>
      <c r="U139" s="7">
        <v>25</v>
      </c>
      <c r="V139" s="7">
        <v>1</v>
      </c>
      <c r="W139" s="7">
        <v>1</v>
      </c>
      <c r="X139" s="7">
        <v>3</v>
      </c>
      <c r="Y139" s="8">
        <v>0</v>
      </c>
      <c r="Z139" s="8">
        <v>0</v>
      </c>
      <c r="AA139" s="6">
        <v>0</v>
      </c>
      <c r="AB139" s="6">
        <v>0.01</v>
      </c>
      <c r="AC139" s="7">
        <v>0</v>
      </c>
      <c r="AD139" s="7">
        <v>0</v>
      </c>
      <c r="AE139" s="7">
        <v>65</v>
      </c>
      <c r="AF139" s="7">
        <v>0</v>
      </c>
      <c r="AG139" s="7">
        <v>65</v>
      </c>
      <c r="AH139" s="7">
        <v>5</v>
      </c>
      <c r="AI139" s="8">
        <v>0</v>
      </c>
      <c r="AJ139" s="8">
        <v>0.1</v>
      </c>
      <c r="AK139" s="8">
        <v>0</v>
      </c>
      <c r="AL139" s="8">
        <v>0</v>
      </c>
      <c r="AM139" s="8">
        <v>0</v>
      </c>
      <c r="AN139" s="7">
        <v>0</v>
      </c>
      <c r="AO139" s="6">
        <v>0.01</v>
      </c>
      <c r="AP139" s="6">
        <v>0</v>
      </c>
      <c r="AQ139" s="8">
        <v>0.1</v>
      </c>
      <c r="AR139" s="6">
        <v>0.01</v>
      </c>
      <c r="AS139" s="8">
        <v>0</v>
      </c>
      <c r="AT139" s="7">
        <v>3</v>
      </c>
      <c r="AU139" s="6">
        <v>0.02</v>
      </c>
      <c r="AV139" s="7">
        <v>2</v>
      </c>
      <c r="AW139" s="6">
        <v>0</v>
      </c>
      <c r="AX139" s="6">
        <v>0</v>
      </c>
      <c r="AY139" s="6">
        <v>0</v>
      </c>
      <c r="AZ139" s="7">
        <v>0</v>
      </c>
      <c r="BA139" s="8">
        <v>0</v>
      </c>
      <c r="BB139" s="8">
        <v>0.1</v>
      </c>
      <c r="BC139" s="8">
        <v>0.1</v>
      </c>
      <c r="BD139" s="8">
        <v>0</v>
      </c>
      <c r="BE139" s="8">
        <v>0.1</v>
      </c>
      <c r="BF139" s="8">
        <v>0</v>
      </c>
      <c r="BG139" s="7">
        <v>0</v>
      </c>
      <c r="BH139" s="7">
        <v>0</v>
      </c>
      <c r="BI139" s="7">
        <v>0</v>
      </c>
      <c r="BJ139" s="7">
        <v>0</v>
      </c>
      <c r="BK139" s="8">
        <v>0.3</v>
      </c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9"/>
      <c r="CT139" s="1"/>
    </row>
    <row r="140" spans="1:107" ht="13.5" customHeight="1" x14ac:dyDescent="0.2">
      <c r="A140" s="4" t="s">
        <v>237</v>
      </c>
      <c r="B140" s="4" t="s">
        <v>87</v>
      </c>
      <c r="C140" s="4" t="s">
        <v>238</v>
      </c>
      <c r="D140" s="5" t="s">
        <v>241</v>
      </c>
      <c r="E140" s="10"/>
      <c r="F140" s="4" t="s">
        <v>711</v>
      </c>
      <c r="G140" s="4" t="s">
        <v>87</v>
      </c>
      <c r="H140" s="4" t="s">
        <v>238</v>
      </c>
      <c r="I140" s="5" t="s">
        <v>279</v>
      </c>
      <c r="J140" s="4" t="s">
        <v>611</v>
      </c>
      <c r="K140" s="6">
        <v>59</v>
      </c>
      <c r="L140" s="6">
        <v>30.67</v>
      </c>
      <c r="M140" s="7">
        <v>63</v>
      </c>
      <c r="N140" s="7">
        <v>88</v>
      </c>
      <c r="O140" s="8">
        <v>45.499999999999993</v>
      </c>
      <c r="P140" s="8">
        <v>0.8</v>
      </c>
      <c r="Q140" s="8">
        <v>3</v>
      </c>
      <c r="R140" s="8">
        <v>8.7000000000000011</v>
      </c>
      <c r="S140" s="8">
        <v>0.9</v>
      </c>
      <c r="T140" s="7">
        <v>237</v>
      </c>
      <c r="U140" s="7">
        <v>139</v>
      </c>
      <c r="V140" s="7">
        <v>12</v>
      </c>
      <c r="W140" s="7">
        <v>8</v>
      </c>
      <c r="X140" s="7">
        <v>39</v>
      </c>
      <c r="Y140" s="8">
        <v>0.2</v>
      </c>
      <c r="Z140" s="8">
        <v>0.1</v>
      </c>
      <c r="AA140" s="6">
        <v>0.03</v>
      </c>
      <c r="AB140" s="6">
        <v>0.33</v>
      </c>
      <c r="AC140" s="7">
        <v>0</v>
      </c>
      <c r="AD140" s="7">
        <v>330</v>
      </c>
      <c r="AE140" s="7">
        <v>691</v>
      </c>
      <c r="AF140" s="7">
        <v>0</v>
      </c>
      <c r="AG140" s="7">
        <v>861</v>
      </c>
      <c r="AH140" s="7">
        <v>72</v>
      </c>
      <c r="AI140" s="8">
        <v>0</v>
      </c>
      <c r="AJ140" s="8">
        <v>0.5</v>
      </c>
      <c r="AK140" s="8">
        <v>0</v>
      </c>
      <c r="AL140" s="8">
        <v>1</v>
      </c>
      <c r="AM140" s="8">
        <v>0</v>
      </c>
      <c r="AN140" s="7">
        <v>4</v>
      </c>
      <c r="AO140" s="6">
        <v>0.03</v>
      </c>
      <c r="AP140" s="6">
        <v>0.01</v>
      </c>
      <c r="AQ140" s="8">
        <v>0.30000000000000004</v>
      </c>
      <c r="AR140" s="6">
        <v>0.04</v>
      </c>
      <c r="AS140" s="8">
        <v>0</v>
      </c>
      <c r="AT140" s="7">
        <v>6</v>
      </c>
      <c r="AU140" s="6">
        <v>0.25</v>
      </c>
      <c r="AV140" s="7">
        <v>8</v>
      </c>
      <c r="AW140" s="6">
        <v>0.29000000000000004</v>
      </c>
      <c r="AX140" s="6">
        <v>1.58</v>
      </c>
      <c r="AY140" s="6">
        <v>0.94</v>
      </c>
      <c r="AZ140" s="7">
        <v>0</v>
      </c>
      <c r="BA140" s="8">
        <v>0.2</v>
      </c>
      <c r="BB140" s="8">
        <v>1</v>
      </c>
      <c r="BC140" s="8">
        <v>1.2</v>
      </c>
      <c r="BD140" s="8">
        <v>0.6</v>
      </c>
      <c r="BE140" s="8">
        <v>0.1</v>
      </c>
      <c r="BF140" s="8">
        <v>2</v>
      </c>
      <c r="BG140" s="7">
        <v>0</v>
      </c>
      <c r="BH140" s="7">
        <v>0</v>
      </c>
      <c r="BI140" s="7">
        <v>0</v>
      </c>
      <c r="BJ140" s="7">
        <v>0</v>
      </c>
      <c r="BK140" s="8">
        <v>0</v>
      </c>
      <c r="BL140" s="4" t="s">
        <v>671</v>
      </c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 t="s">
        <v>671</v>
      </c>
      <c r="CC140" s="4"/>
      <c r="CD140" s="4"/>
      <c r="CE140" s="4"/>
      <c r="CF140" s="4"/>
      <c r="CG140" s="4"/>
      <c r="CH140" s="4"/>
      <c r="CI140" s="4"/>
      <c r="CJ140" s="4"/>
      <c r="CK140" s="4" t="s">
        <v>671</v>
      </c>
      <c r="CL140" s="4"/>
      <c r="CM140" s="9"/>
      <c r="CT140" s="1"/>
    </row>
    <row r="141" spans="1:107" ht="13.5" customHeight="1" x14ac:dyDescent="0.2">
      <c r="A141" s="4" t="s">
        <v>237</v>
      </c>
      <c r="B141" s="4" t="s">
        <v>87</v>
      </c>
      <c r="C141" s="4" t="s">
        <v>238</v>
      </c>
      <c r="D141" s="5" t="s">
        <v>242</v>
      </c>
      <c r="E141" s="4"/>
      <c r="F141" s="4" t="s">
        <v>711</v>
      </c>
      <c r="G141" s="4" t="s">
        <v>87</v>
      </c>
      <c r="H141" s="4" t="s">
        <v>238</v>
      </c>
      <c r="I141" s="5" t="s">
        <v>280</v>
      </c>
      <c r="J141" s="4" t="s">
        <v>556</v>
      </c>
      <c r="K141" s="6">
        <v>90</v>
      </c>
      <c r="L141" s="6">
        <v>28.08</v>
      </c>
      <c r="M141" s="7">
        <v>315</v>
      </c>
      <c r="N141" s="7">
        <v>1324</v>
      </c>
      <c r="O141" s="8">
        <v>13.5</v>
      </c>
      <c r="P141" s="8">
        <v>5.6000000000000005</v>
      </c>
      <c r="Q141" s="8">
        <v>0.89999999999999991</v>
      </c>
      <c r="R141" s="8">
        <v>69.599999999999994</v>
      </c>
      <c r="S141" s="8">
        <v>0.4</v>
      </c>
      <c r="T141" s="7">
        <v>1</v>
      </c>
      <c r="U141" s="7">
        <v>101</v>
      </c>
      <c r="V141" s="7">
        <v>8</v>
      </c>
      <c r="W141" s="7">
        <v>24</v>
      </c>
      <c r="X141" s="7">
        <v>97</v>
      </c>
      <c r="Y141" s="8">
        <v>0.8</v>
      </c>
      <c r="Z141" s="8">
        <v>1.2</v>
      </c>
      <c r="AA141" s="6">
        <v>0.2</v>
      </c>
      <c r="AB141" s="6">
        <v>0.73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7">
        <v>0</v>
      </c>
      <c r="AO141" s="6">
        <v>0.08</v>
      </c>
      <c r="AP141" s="6">
        <v>0.02</v>
      </c>
      <c r="AQ141" s="8">
        <v>1.5</v>
      </c>
      <c r="AR141" s="6">
        <v>0.11</v>
      </c>
      <c r="AS141" s="8">
        <v>0</v>
      </c>
      <c r="AT141" s="7">
        <v>11</v>
      </c>
      <c r="AU141" s="6">
        <v>0.55000000000000004</v>
      </c>
      <c r="AV141" s="7">
        <v>0</v>
      </c>
      <c r="AW141" s="6">
        <v>0.28999999999999998</v>
      </c>
      <c r="AX141" s="6">
        <v>0.16999999999999998</v>
      </c>
      <c r="AY141" s="6">
        <v>0.33</v>
      </c>
      <c r="AZ141" s="7">
        <v>0</v>
      </c>
      <c r="BA141" s="8">
        <v>0.8</v>
      </c>
      <c r="BB141" s="8">
        <v>1</v>
      </c>
      <c r="BC141" s="8">
        <v>2.6</v>
      </c>
      <c r="BD141" s="8">
        <v>0</v>
      </c>
      <c r="BE141" s="8">
        <v>1.1000000000000001</v>
      </c>
      <c r="BF141" s="8">
        <v>0.2</v>
      </c>
      <c r="BG141" s="7">
        <v>0</v>
      </c>
      <c r="BH141" s="7">
        <v>0</v>
      </c>
      <c r="BI141" s="7">
        <v>0</v>
      </c>
      <c r="BJ141" s="7">
        <v>2</v>
      </c>
      <c r="BK141" s="8">
        <v>0.5</v>
      </c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9"/>
      <c r="CT141" s="1"/>
    </row>
    <row r="142" spans="1:107" s="64" customFormat="1" ht="13.5" customHeight="1" x14ac:dyDescent="0.2">
      <c r="A142" s="58" t="s">
        <v>237</v>
      </c>
      <c r="B142" s="58" t="s">
        <v>87</v>
      </c>
      <c r="C142" s="58" t="s">
        <v>238</v>
      </c>
      <c r="D142" s="59" t="s">
        <v>243</v>
      </c>
      <c r="E142" s="58"/>
      <c r="F142" s="58" t="s">
        <v>711</v>
      </c>
      <c r="G142" s="58" t="s">
        <v>87</v>
      </c>
      <c r="H142" s="58" t="s">
        <v>238</v>
      </c>
      <c r="I142" s="59" t="s">
        <v>281</v>
      </c>
      <c r="J142" s="58" t="s">
        <v>691</v>
      </c>
      <c r="K142" s="60">
        <v>199</v>
      </c>
      <c r="L142" s="60">
        <v>17.75</v>
      </c>
      <c r="M142" s="61">
        <v>28</v>
      </c>
      <c r="N142" s="61">
        <v>16</v>
      </c>
      <c r="O142" s="62">
        <v>41.1</v>
      </c>
      <c r="P142" s="62">
        <v>1.5</v>
      </c>
      <c r="Q142" s="62">
        <v>0.4</v>
      </c>
      <c r="R142" s="62">
        <v>4.8000000000000007</v>
      </c>
      <c r="S142" s="62">
        <v>1.1000000000000001</v>
      </c>
      <c r="T142" s="61">
        <v>288</v>
      </c>
      <c r="U142" s="61">
        <v>79</v>
      </c>
      <c r="V142" s="61">
        <v>16</v>
      </c>
      <c r="W142" s="61">
        <v>5</v>
      </c>
      <c r="X142" s="61">
        <v>15</v>
      </c>
      <c r="Y142" s="62">
        <v>0.2</v>
      </c>
      <c r="Z142" s="62">
        <v>0.1</v>
      </c>
      <c r="AA142" s="60">
        <v>0.02</v>
      </c>
      <c r="AB142" s="60">
        <v>0.06</v>
      </c>
      <c r="AC142" s="61">
        <v>0</v>
      </c>
      <c r="AD142" s="61">
        <v>0</v>
      </c>
      <c r="AE142" s="61">
        <v>74</v>
      </c>
      <c r="AF142" s="61">
        <v>4</v>
      </c>
      <c r="AG142" s="61">
        <v>76</v>
      </c>
      <c r="AH142" s="61">
        <v>6</v>
      </c>
      <c r="AI142" s="62">
        <v>0</v>
      </c>
      <c r="AJ142" s="62">
        <v>0.2</v>
      </c>
      <c r="AK142" s="62">
        <v>0</v>
      </c>
      <c r="AL142" s="62">
        <v>0</v>
      </c>
      <c r="AM142" s="62">
        <v>0</v>
      </c>
      <c r="AN142" s="61">
        <v>50</v>
      </c>
      <c r="AO142" s="60">
        <v>0.02</v>
      </c>
      <c r="AP142" s="60">
        <v>0.02</v>
      </c>
      <c r="AQ142" s="62">
        <v>0.2</v>
      </c>
      <c r="AR142" s="60">
        <v>0.03</v>
      </c>
      <c r="AS142" s="62">
        <v>0</v>
      </c>
      <c r="AT142" s="61">
        <v>22</v>
      </c>
      <c r="AU142" s="60">
        <v>0.12</v>
      </c>
      <c r="AV142" s="61">
        <v>10</v>
      </c>
      <c r="AW142" s="60">
        <v>0</v>
      </c>
      <c r="AX142" s="60">
        <v>0</v>
      </c>
      <c r="AY142" s="60">
        <v>0.01</v>
      </c>
      <c r="AZ142" s="61">
        <v>0</v>
      </c>
      <c r="BA142" s="62">
        <v>0.2</v>
      </c>
      <c r="BB142" s="62">
        <v>0.5</v>
      </c>
      <c r="BC142" s="62">
        <v>0.60000000000000009</v>
      </c>
      <c r="BD142" s="62">
        <v>0.7</v>
      </c>
      <c r="BE142" s="62">
        <v>0.2</v>
      </c>
      <c r="BF142" s="62">
        <v>0</v>
      </c>
      <c r="BG142" s="61">
        <v>0</v>
      </c>
      <c r="BH142" s="61">
        <v>0</v>
      </c>
      <c r="BI142" s="61">
        <v>0</v>
      </c>
      <c r="BJ142" s="61">
        <v>2</v>
      </c>
      <c r="BK142" s="62">
        <v>0.4</v>
      </c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 t="s">
        <v>671</v>
      </c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63"/>
      <c r="CO142" s="67">
        <f>SUM(M137:M142)</f>
        <v>732</v>
      </c>
      <c r="CP142" s="68">
        <f>SUM(P137:P142)</f>
        <v>30.900000000000002</v>
      </c>
      <c r="CQ142" s="68">
        <f>SUM(Q137:Q142)</f>
        <v>19.399999999999999</v>
      </c>
      <c r="CR142" s="68">
        <f>SUM(R137:R142)</f>
        <v>109.39999999999999</v>
      </c>
      <c r="CS142" s="68">
        <f>SUM(BD137:BD142)</f>
        <v>3.3</v>
      </c>
      <c r="CT142" s="82">
        <v>147</v>
      </c>
      <c r="CU142" s="78">
        <f>$CP142*4/CO142*100</f>
        <v>16.885245901639344</v>
      </c>
      <c r="CV142" s="78">
        <f>CQ142*9/CO142*100</f>
        <v>23.852459016393443</v>
      </c>
      <c r="CW142" s="78">
        <f>CR142*4/CO142*100</f>
        <v>59.781420765027313</v>
      </c>
      <c r="CX142" s="79" t="str">
        <f>IF(AND(CO142&gt;=650,CO142&lt;=850),"○","×")</f>
        <v>○</v>
      </c>
      <c r="CY142" s="79" t="str">
        <f>IF((CS142&lt;3.5),"○","×")</f>
        <v>○</v>
      </c>
      <c r="CZ142" s="79" t="str">
        <f>IF(AND(CT142&gt;=140),"○","×")</f>
        <v>○</v>
      </c>
      <c r="DA142" s="79" t="str">
        <f>IF(AND(CU142&gt;=12.5,CU142&lt;=20.4),"○","×")</f>
        <v>○</v>
      </c>
      <c r="DB142" s="79" t="str">
        <f>IF(AND(CV142&gt;=20.4,CV142&lt;=30.4),"○","×")</f>
        <v>○</v>
      </c>
      <c r="DC142" s="79" t="str">
        <f>IF(AND(CW142&gt;=49.5,CW142&lt;=65.4),"○","×")</f>
        <v>○</v>
      </c>
    </row>
    <row r="143" spans="1:107" ht="13.5" customHeight="1" x14ac:dyDescent="0.2">
      <c r="A143" s="89" t="s">
        <v>244</v>
      </c>
      <c r="B143" s="89" t="s">
        <v>87</v>
      </c>
      <c r="C143" s="94" t="s">
        <v>245</v>
      </c>
      <c r="D143" s="90" t="s">
        <v>246</v>
      </c>
      <c r="E143" s="94" t="s">
        <v>245</v>
      </c>
      <c r="F143" s="94" t="s">
        <v>712</v>
      </c>
      <c r="G143" s="94" t="s">
        <v>87</v>
      </c>
      <c r="H143" s="94" t="s">
        <v>245</v>
      </c>
      <c r="I143" s="90" t="s">
        <v>282</v>
      </c>
      <c r="J143" s="94" t="s">
        <v>612</v>
      </c>
      <c r="K143" s="91">
        <v>152</v>
      </c>
      <c r="L143" s="91">
        <v>120.28</v>
      </c>
      <c r="M143" s="95">
        <v>306</v>
      </c>
      <c r="N143" s="95">
        <v>438</v>
      </c>
      <c r="O143" s="96">
        <v>92.9</v>
      </c>
      <c r="P143" s="96">
        <v>21.7</v>
      </c>
      <c r="Q143" s="96">
        <v>15.5</v>
      </c>
      <c r="R143" s="96">
        <v>19.399999999999999</v>
      </c>
      <c r="S143" s="96">
        <v>1.5</v>
      </c>
      <c r="T143" s="95">
        <v>299</v>
      </c>
      <c r="U143" s="95">
        <v>190</v>
      </c>
      <c r="V143" s="95">
        <v>11</v>
      </c>
      <c r="W143" s="95">
        <v>28</v>
      </c>
      <c r="X143" s="95">
        <v>140</v>
      </c>
      <c r="Y143" s="96">
        <v>0.6</v>
      </c>
      <c r="Z143" s="96">
        <v>0.7</v>
      </c>
      <c r="AA143" s="97">
        <v>0.12</v>
      </c>
      <c r="AB143" s="97">
        <v>0</v>
      </c>
      <c r="AC143" s="95">
        <v>37</v>
      </c>
      <c r="AD143" s="95">
        <v>0</v>
      </c>
      <c r="AE143" s="95">
        <v>0</v>
      </c>
      <c r="AF143" s="95">
        <v>0</v>
      </c>
      <c r="AG143" s="95">
        <v>0</v>
      </c>
      <c r="AH143" s="95">
        <v>38</v>
      </c>
      <c r="AI143" s="96">
        <v>0</v>
      </c>
      <c r="AJ143" s="96">
        <v>1.8</v>
      </c>
      <c r="AK143" s="96">
        <v>0</v>
      </c>
      <c r="AL143" s="96">
        <v>3.8</v>
      </c>
      <c r="AM143" s="96">
        <v>0.1</v>
      </c>
      <c r="AN143" s="95">
        <v>30</v>
      </c>
      <c r="AO143" s="97">
        <v>0.12</v>
      </c>
      <c r="AP143" s="97">
        <v>0.12</v>
      </c>
      <c r="AQ143" s="96">
        <v>6.6</v>
      </c>
      <c r="AR143" s="97">
        <v>0.36</v>
      </c>
      <c r="AS143" s="96">
        <v>0.1</v>
      </c>
      <c r="AT143" s="95">
        <v>14</v>
      </c>
      <c r="AU143" s="97">
        <v>0.96</v>
      </c>
      <c r="AV143" s="95">
        <v>1</v>
      </c>
      <c r="AW143" s="97">
        <v>1.45</v>
      </c>
      <c r="AX143" s="97">
        <v>8.17</v>
      </c>
      <c r="AY143" s="97">
        <v>3.9699999999999998</v>
      </c>
      <c r="AZ143" s="95">
        <v>55</v>
      </c>
      <c r="BA143" s="96">
        <v>0.4</v>
      </c>
      <c r="BB143" s="96">
        <v>0.5</v>
      </c>
      <c r="BC143" s="96">
        <v>0.8</v>
      </c>
      <c r="BD143" s="96">
        <v>0.8</v>
      </c>
      <c r="BE143" s="96">
        <v>0</v>
      </c>
      <c r="BF143" s="96">
        <v>11.7</v>
      </c>
      <c r="BG143" s="95">
        <v>0</v>
      </c>
      <c r="BH143" s="95">
        <v>0</v>
      </c>
      <c r="BI143" s="95">
        <v>0</v>
      </c>
      <c r="BJ143" s="95">
        <v>0</v>
      </c>
      <c r="BK143" s="96">
        <v>0</v>
      </c>
      <c r="BL143" s="94" t="s">
        <v>671</v>
      </c>
      <c r="BM143" s="94"/>
      <c r="BN143" s="94"/>
      <c r="BO143" s="94" t="s">
        <v>671</v>
      </c>
      <c r="BP143" s="94"/>
      <c r="BQ143" s="94"/>
      <c r="BR143" s="94"/>
      <c r="BS143" s="94"/>
      <c r="BT143" s="94"/>
      <c r="BU143" s="94"/>
      <c r="BV143" s="94"/>
      <c r="BW143" s="94"/>
      <c r="BX143" s="94" t="s">
        <v>671</v>
      </c>
      <c r="BY143" s="94"/>
      <c r="BZ143" s="94"/>
      <c r="CA143" s="94"/>
      <c r="CB143" s="94" t="s">
        <v>671</v>
      </c>
      <c r="CC143" s="94" t="s">
        <v>671</v>
      </c>
      <c r="CD143" s="94"/>
      <c r="CE143" s="94" t="s">
        <v>671</v>
      </c>
      <c r="CF143" s="94"/>
      <c r="CG143" s="94"/>
      <c r="CH143" s="94"/>
      <c r="CI143" s="94" t="s">
        <v>671</v>
      </c>
      <c r="CJ143" s="94"/>
      <c r="CK143" s="94" t="s">
        <v>671</v>
      </c>
      <c r="CL143" s="94"/>
      <c r="CM143" s="98"/>
      <c r="CT143" s="1"/>
    </row>
    <row r="144" spans="1:107" ht="13.5" customHeight="1" x14ac:dyDescent="0.2">
      <c r="A144" s="4" t="s">
        <v>244</v>
      </c>
      <c r="B144" s="4" t="s">
        <v>87</v>
      </c>
      <c r="C144" s="4" t="s">
        <v>245</v>
      </c>
      <c r="D144" s="5" t="s">
        <v>247</v>
      </c>
      <c r="E144" s="10" t="s">
        <v>522</v>
      </c>
      <c r="F144" s="4" t="s">
        <v>712</v>
      </c>
      <c r="G144" s="4" t="s">
        <v>87</v>
      </c>
      <c r="H144" s="4" t="s">
        <v>245</v>
      </c>
      <c r="I144" s="5" t="s">
        <v>285</v>
      </c>
      <c r="J144" s="4" t="s">
        <v>613</v>
      </c>
      <c r="K144" s="6">
        <v>30</v>
      </c>
      <c r="L144" s="6">
        <v>14.1</v>
      </c>
      <c r="M144" s="7">
        <v>11</v>
      </c>
      <c r="N144" s="7">
        <v>47</v>
      </c>
      <c r="O144" s="8">
        <v>25.9</v>
      </c>
      <c r="P144" s="8">
        <v>1.6</v>
      </c>
      <c r="Q144" s="8">
        <v>0.2</v>
      </c>
      <c r="R144" s="8">
        <v>2</v>
      </c>
      <c r="S144" s="8">
        <v>0.4</v>
      </c>
      <c r="T144" s="7">
        <v>2</v>
      </c>
      <c r="U144" s="7">
        <v>138</v>
      </c>
      <c r="V144" s="7">
        <v>15</v>
      </c>
      <c r="W144" s="7">
        <v>9</v>
      </c>
      <c r="X144" s="7">
        <v>33</v>
      </c>
      <c r="Y144" s="8">
        <v>0.4</v>
      </c>
      <c r="Z144" s="8">
        <v>0.2</v>
      </c>
      <c r="AA144" s="6">
        <v>0.03</v>
      </c>
      <c r="AB144" s="6">
        <v>0.08</v>
      </c>
      <c r="AC144" s="7">
        <v>0</v>
      </c>
      <c r="AD144" s="7">
        <v>0</v>
      </c>
      <c r="AE144" s="7">
        <v>270</v>
      </c>
      <c r="AF144" s="7">
        <v>2</v>
      </c>
      <c r="AG144" s="7">
        <v>270</v>
      </c>
      <c r="AH144" s="7">
        <v>23</v>
      </c>
      <c r="AI144" s="8">
        <v>0</v>
      </c>
      <c r="AJ144" s="8">
        <v>0.9</v>
      </c>
      <c r="AK144" s="8">
        <v>0</v>
      </c>
      <c r="AL144" s="8">
        <v>0.1</v>
      </c>
      <c r="AM144" s="8">
        <v>0</v>
      </c>
      <c r="AN144" s="7">
        <v>63</v>
      </c>
      <c r="AO144" s="6">
        <v>0.05</v>
      </c>
      <c r="AP144" s="6">
        <v>7.0000000000000007E-2</v>
      </c>
      <c r="AQ144" s="8">
        <v>0.3</v>
      </c>
      <c r="AR144" s="6">
        <v>0.09</v>
      </c>
      <c r="AS144" s="8">
        <v>0</v>
      </c>
      <c r="AT144" s="7">
        <v>66</v>
      </c>
      <c r="AU144" s="6">
        <v>0.43</v>
      </c>
      <c r="AV144" s="7">
        <v>42</v>
      </c>
      <c r="AW144" s="6">
        <v>0.02</v>
      </c>
      <c r="AX144" s="6">
        <v>0.02</v>
      </c>
      <c r="AY144" s="6">
        <v>0.03</v>
      </c>
      <c r="AZ144" s="7">
        <v>0</v>
      </c>
      <c r="BA144" s="8">
        <v>0.3</v>
      </c>
      <c r="BB144" s="8">
        <v>1.3</v>
      </c>
      <c r="BC144" s="8">
        <v>1.5</v>
      </c>
      <c r="BD144" s="8">
        <v>0</v>
      </c>
      <c r="BE144" s="8">
        <v>1.1000000000000001</v>
      </c>
      <c r="BF144" s="8">
        <v>0.1</v>
      </c>
      <c r="BG144" s="7">
        <v>0</v>
      </c>
      <c r="BH144" s="7">
        <v>1</v>
      </c>
      <c r="BI144" s="7">
        <v>0</v>
      </c>
      <c r="BJ144" s="7">
        <v>3</v>
      </c>
      <c r="BK144" s="8">
        <v>3.9</v>
      </c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9"/>
      <c r="CT144" s="1"/>
    </row>
    <row r="145" spans="1:107" ht="13.5" customHeight="1" x14ac:dyDescent="0.2">
      <c r="A145" s="103" t="s">
        <v>244</v>
      </c>
      <c r="B145" s="103" t="s">
        <v>87</v>
      </c>
      <c r="C145" s="103" t="s">
        <v>245</v>
      </c>
      <c r="D145" s="5" t="s">
        <v>248</v>
      </c>
      <c r="E145" s="10"/>
      <c r="F145" s="103" t="s">
        <v>712</v>
      </c>
      <c r="G145" s="103" t="s">
        <v>87</v>
      </c>
      <c r="H145" s="103" t="s">
        <v>245</v>
      </c>
      <c r="I145" s="5" t="s">
        <v>286</v>
      </c>
      <c r="J145" s="103" t="s">
        <v>566</v>
      </c>
      <c r="K145" s="6">
        <v>44</v>
      </c>
      <c r="L145" s="6">
        <v>5.41</v>
      </c>
      <c r="M145" s="7">
        <v>27</v>
      </c>
      <c r="N145" s="7">
        <v>63</v>
      </c>
      <c r="O145" s="8">
        <v>18.5</v>
      </c>
      <c r="P145" s="8">
        <v>0.1</v>
      </c>
      <c r="Q145" s="8">
        <v>1.3</v>
      </c>
      <c r="R145" s="8">
        <v>3.9</v>
      </c>
      <c r="S145" s="8">
        <v>0.2</v>
      </c>
      <c r="T145" s="7">
        <v>15</v>
      </c>
      <c r="U145" s="7">
        <v>60</v>
      </c>
      <c r="V145" s="7">
        <v>6</v>
      </c>
      <c r="W145" s="7">
        <v>2</v>
      </c>
      <c r="X145" s="7">
        <v>5</v>
      </c>
      <c r="Y145" s="8">
        <v>0</v>
      </c>
      <c r="Z145" s="8">
        <v>0</v>
      </c>
      <c r="AA145" s="6">
        <v>0.01</v>
      </c>
      <c r="AB145" s="6">
        <v>0.02</v>
      </c>
      <c r="AC145" s="7">
        <v>0</v>
      </c>
      <c r="AD145" s="7">
        <v>660</v>
      </c>
      <c r="AE145" s="7">
        <v>1390</v>
      </c>
      <c r="AF145" s="7">
        <v>1</v>
      </c>
      <c r="AG145" s="7">
        <v>1720</v>
      </c>
      <c r="AH145" s="7">
        <v>144</v>
      </c>
      <c r="AI145" s="8">
        <v>0</v>
      </c>
      <c r="AJ145" s="8">
        <v>0.30000000000000004</v>
      </c>
      <c r="AK145" s="8">
        <v>0</v>
      </c>
      <c r="AL145" s="8">
        <v>0.6</v>
      </c>
      <c r="AM145" s="8">
        <v>0</v>
      </c>
      <c r="AN145" s="7">
        <v>7</v>
      </c>
      <c r="AO145" s="6">
        <v>0.01</v>
      </c>
      <c r="AP145" s="6">
        <v>0.01</v>
      </c>
      <c r="AQ145" s="8">
        <v>0.2</v>
      </c>
      <c r="AR145" s="6">
        <v>0.02</v>
      </c>
      <c r="AS145" s="8">
        <v>0</v>
      </c>
      <c r="AT145" s="7">
        <v>4</v>
      </c>
      <c r="AU145" s="6">
        <v>7.0000000000000007E-2</v>
      </c>
      <c r="AV145" s="7">
        <v>1</v>
      </c>
      <c r="AW145" s="6">
        <v>0</v>
      </c>
      <c r="AX145" s="6">
        <v>0</v>
      </c>
      <c r="AY145" s="6">
        <v>0.01</v>
      </c>
      <c r="AZ145" s="7">
        <v>0</v>
      </c>
      <c r="BA145" s="8">
        <v>0.1</v>
      </c>
      <c r="BB145" s="8">
        <v>0.4</v>
      </c>
      <c r="BC145" s="8">
        <v>0.6</v>
      </c>
      <c r="BD145" s="8">
        <v>0</v>
      </c>
      <c r="BE145" s="8">
        <v>0.1</v>
      </c>
      <c r="BF145" s="8">
        <v>0</v>
      </c>
      <c r="BG145" s="7">
        <v>0</v>
      </c>
      <c r="BH145" s="7">
        <v>0</v>
      </c>
      <c r="BI145" s="7">
        <v>0</v>
      </c>
      <c r="BJ145" s="7">
        <v>0</v>
      </c>
      <c r="BK145" s="8">
        <v>0</v>
      </c>
      <c r="BL145" s="103"/>
      <c r="BM145" s="103"/>
      <c r="BN145" s="103"/>
      <c r="BO145" s="103" t="s">
        <v>671</v>
      </c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 t="s">
        <v>671</v>
      </c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9"/>
      <c r="CT145" s="1"/>
    </row>
    <row r="146" spans="1:107" ht="13.5" customHeight="1" x14ac:dyDescent="0.2">
      <c r="A146" s="4" t="s">
        <v>244</v>
      </c>
      <c r="B146" s="4" t="s">
        <v>87</v>
      </c>
      <c r="C146" s="4" t="s">
        <v>245</v>
      </c>
      <c r="D146" s="5" t="s">
        <v>248</v>
      </c>
      <c r="E146" s="10"/>
      <c r="F146" s="4" t="s">
        <v>712</v>
      </c>
      <c r="G146" s="4" t="s">
        <v>87</v>
      </c>
      <c r="H146" s="4" t="s">
        <v>245</v>
      </c>
      <c r="I146" s="5" t="s">
        <v>287</v>
      </c>
      <c r="J146" s="4" t="s">
        <v>614</v>
      </c>
      <c r="K146" s="6">
        <v>40.5</v>
      </c>
      <c r="L146" s="6">
        <v>13.67</v>
      </c>
      <c r="M146" s="7">
        <v>29</v>
      </c>
      <c r="N146" s="7">
        <v>0</v>
      </c>
      <c r="O146" s="8">
        <v>32.4</v>
      </c>
      <c r="P146" s="8">
        <v>0.6</v>
      </c>
      <c r="Q146" s="8">
        <v>0</v>
      </c>
      <c r="R146" s="8">
        <v>6.7</v>
      </c>
      <c r="S146" s="8">
        <v>0.7</v>
      </c>
      <c r="T146" s="7">
        <v>195</v>
      </c>
      <c r="U146" s="7">
        <v>137</v>
      </c>
      <c r="V146" s="7">
        <v>1</v>
      </c>
      <c r="W146" s="7">
        <v>7</v>
      </c>
      <c r="X146" s="7">
        <v>10</v>
      </c>
      <c r="Y146" s="8">
        <v>0.2</v>
      </c>
      <c r="Z146" s="8">
        <v>0.1</v>
      </c>
      <c r="AA146" s="6">
        <v>0.03</v>
      </c>
      <c r="AB146" s="6">
        <v>0.04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7">
        <v>0</v>
      </c>
      <c r="AO146" s="6">
        <v>0.02</v>
      </c>
      <c r="AP146" s="6">
        <v>0.01</v>
      </c>
      <c r="AQ146" s="8">
        <v>0.3</v>
      </c>
      <c r="AR146" s="6">
        <v>7.0000000000000007E-2</v>
      </c>
      <c r="AS146" s="8">
        <v>0</v>
      </c>
      <c r="AT146" s="7">
        <v>7</v>
      </c>
      <c r="AU146" s="6">
        <v>0.15</v>
      </c>
      <c r="AV146" s="7">
        <v>8</v>
      </c>
      <c r="AW146" s="6">
        <v>0</v>
      </c>
      <c r="AX146" s="6">
        <v>0</v>
      </c>
      <c r="AY146" s="6">
        <v>0.01</v>
      </c>
      <c r="AZ146" s="7">
        <v>0</v>
      </c>
      <c r="BA146" s="8">
        <v>0.2</v>
      </c>
      <c r="BB146" s="8">
        <v>0.4</v>
      </c>
      <c r="BC146" s="8">
        <v>0.6</v>
      </c>
      <c r="BD146" s="8">
        <v>0.5</v>
      </c>
      <c r="BE146" s="8">
        <v>0</v>
      </c>
      <c r="BF146" s="8">
        <v>0</v>
      </c>
      <c r="BG146" s="7">
        <v>0</v>
      </c>
      <c r="BH146" s="7">
        <v>0</v>
      </c>
      <c r="BI146" s="7">
        <v>0</v>
      </c>
      <c r="BJ146" s="7">
        <v>0</v>
      </c>
      <c r="BK146" s="8">
        <v>0</v>
      </c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9"/>
      <c r="CT146" s="1"/>
    </row>
    <row r="147" spans="1:107" ht="13.5" customHeight="1" x14ac:dyDescent="0.2">
      <c r="A147" s="4" t="s">
        <v>244</v>
      </c>
      <c r="B147" s="4" t="s">
        <v>87</v>
      </c>
      <c r="C147" s="4" t="s">
        <v>245</v>
      </c>
      <c r="D147" s="5" t="s">
        <v>249</v>
      </c>
      <c r="E147" s="4"/>
      <c r="F147" s="4" t="s">
        <v>712</v>
      </c>
      <c r="G147" s="4" t="s">
        <v>87</v>
      </c>
      <c r="H147" s="4" t="s">
        <v>245</v>
      </c>
      <c r="I147" s="5" t="s">
        <v>288</v>
      </c>
      <c r="J147" s="4" t="s">
        <v>615</v>
      </c>
      <c r="K147" s="6">
        <v>72.3</v>
      </c>
      <c r="L147" s="6">
        <v>39.950000000000003</v>
      </c>
      <c r="M147" s="7">
        <v>65</v>
      </c>
      <c r="N147" s="7">
        <v>118</v>
      </c>
      <c r="O147" s="8">
        <v>60.499999999999993</v>
      </c>
      <c r="P147" s="8">
        <v>3.6000000000000005</v>
      </c>
      <c r="Q147" s="8">
        <v>4.8999999999999995</v>
      </c>
      <c r="R147" s="8">
        <v>1.8</v>
      </c>
      <c r="S147" s="8">
        <v>1.2999999999999998</v>
      </c>
      <c r="T147" s="7">
        <v>332</v>
      </c>
      <c r="U147" s="7">
        <v>147</v>
      </c>
      <c r="V147" s="7">
        <v>41</v>
      </c>
      <c r="W147" s="7">
        <v>24</v>
      </c>
      <c r="X147" s="7">
        <v>56</v>
      </c>
      <c r="Y147" s="8">
        <v>0.8</v>
      </c>
      <c r="Z147" s="8">
        <v>0.5</v>
      </c>
      <c r="AA147" s="6">
        <v>0.08</v>
      </c>
      <c r="AB147" s="6">
        <v>0.36000000000000004</v>
      </c>
      <c r="AC147" s="7">
        <v>21</v>
      </c>
      <c r="AD147" s="7">
        <v>0</v>
      </c>
      <c r="AE147" s="7">
        <v>2400</v>
      </c>
      <c r="AF147" s="7">
        <v>4</v>
      </c>
      <c r="AG147" s="7">
        <v>2403</v>
      </c>
      <c r="AH147" s="7">
        <v>223</v>
      </c>
      <c r="AI147" s="8">
        <v>0.4</v>
      </c>
      <c r="AJ147" s="8">
        <v>1.8</v>
      </c>
      <c r="AK147" s="8">
        <v>0</v>
      </c>
      <c r="AL147" s="8">
        <v>1.2</v>
      </c>
      <c r="AM147" s="8">
        <v>0</v>
      </c>
      <c r="AN147" s="7">
        <v>117</v>
      </c>
      <c r="AO147" s="6">
        <v>0.04</v>
      </c>
      <c r="AP147" s="6">
        <v>0.15</v>
      </c>
      <c r="AQ147" s="8">
        <v>0.7</v>
      </c>
      <c r="AR147" s="6">
        <v>0.67</v>
      </c>
      <c r="AS147" s="8">
        <v>0.1</v>
      </c>
      <c r="AT147" s="7">
        <v>60</v>
      </c>
      <c r="AU147" s="6">
        <v>0.45999999999999996</v>
      </c>
      <c r="AV147" s="7">
        <v>8</v>
      </c>
      <c r="AW147" s="6">
        <v>0.81</v>
      </c>
      <c r="AX147" s="6">
        <v>2.46</v>
      </c>
      <c r="AY147" s="6">
        <v>1.1800000000000002</v>
      </c>
      <c r="AZ147" s="7">
        <v>63</v>
      </c>
      <c r="BA147" s="8">
        <v>0.2</v>
      </c>
      <c r="BB147" s="8">
        <v>1.2</v>
      </c>
      <c r="BC147" s="8">
        <v>1.4</v>
      </c>
      <c r="BD147" s="8">
        <v>0.89999999999999991</v>
      </c>
      <c r="BE147" s="8">
        <v>1.1000000000000001</v>
      </c>
      <c r="BF147" s="8">
        <v>3</v>
      </c>
      <c r="BG147" s="7">
        <v>0</v>
      </c>
      <c r="BH147" s="7">
        <v>0</v>
      </c>
      <c r="BI147" s="7">
        <v>0</v>
      </c>
      <c r="BJ147" s="7">
        <v>0</v>
      </c>
      <c r="BK147" s="8">
        <v>0</v>
      </c>
      <c r="BL147" s="4"/>
      <c r="BM147" s="4"/>
      <c r="BN147" s="4" t="s">
        <v>671</v>
      </c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 t="s">
        <v>671</v>
      </c>
      <c r="CC147" s="4" t="s">
        <v>671</v>
      </c>
      <c r="CD147" s="4"/>
      <c r="CE147" s="4"/>
      <c r="CF147" s="4"/>
      <c r="CG147" s="4"/>
      <c r="CH147" s="4"/>
      <c r="CI147" s="4"/>
      <c r="CJ147" s="4"/>
      <c r="CK147" s="4" t="s">
        <v>671</v>
      </c>
      <c r="CL147" s="4"/>
      <c r="CM147" s="9"/>
      <c r="CT147" s="1"/>
    </row>
    <row r="148" spans="1:107" ht="13.5" customHeight="1" x14ac:dyDescent="0.2">
      <c r="A148" s="4" t="s">
        <v>244</v>
      </c>
      <c r="B148" s="4" t="s">
        <v>87</v>
      </c>
      <c r="C148" s="4" t="s">
        <v>245</v>
      </c>
      <c r="D148" s="5" t="s">
        <v>250</v>
      </c>
      <c r="E148" s="4"/>
      <c r="F148" s="4" t="s">
        <v>712</v>
      </c>
      <c r="G148" s="4" t="s">
        <v>87</v>
      </c>
      <c r="H148" s="4" t="s">
        <v>245</v>
      </c>
      <c r="I148" s="5" t="s">
        <v>291</v>
      </c>
      <c r="J148" s="4" t="s">
        <v>556</v>
      </c>
      <c r="K148" s="6">
        <v>90</v>
      </c>
      <c r="L148" s="6">
        <v>28.08</v>
      </c>
      <c r="M148" s="7">
        <v>315</v>
      </c>
      <c r="N148" s="7">
        <v>1324</v>
      </c>
      <c r="O148" s="8">
        <v>13.5</v>
      </c>
      <c r="P148" s="8">
        <v>5.6000000000000005</v>
      </c>
      <c r="Q148" s="8">
        <v>0.89999999999999991</v>
      </c>
      <c r="R148" s="8">
        <v>69.599999999999994</v>
      </c>
      <c r="S148" s="8">
        <v>0.4</v>
      </c>
      <c r="T148" s="7">
        <v>1</v>
      </c>
      <c r="U148" s="7">
        <v>101</v>
      </c>
      <c r="V148" s="7">
        <v>8</v>
      </c>
      <c r="W148" s="7">
        <v>24</v>
      </c>
      <c r="X148" s="7">
        <v>97</v>
      </c>
      <c r="Y148" s="8">
        <v>0.8</v>
      </c>
      <c r="Z148" s="8">
        <v>1.2</v>
      </c>
      <c r="AA148" s="6">
        <v>0.2</v>
      </c>
      <c r="AB148" s="6">
        <v>0.73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7">
        <v>0</v>
      </c>
      <c r="AO148" s="6">
        <v>0.08</v>
      </c>
      <c r="AP148" s="6">
        <v>0.02</v>
      </c>
      <c r="AQ148" s="8">
        <v>1.5</v>
      </c>
      <c r="AR148" s="6">
        <v>0.11</v>
      </c>
      <c r="AS148" s="8">
        <v>0</v>
      </c>
      <c r="AT148" s="7">
        <v>11</v>
      </c>
      <c r="AU148" s="6">
        <v>0.55000000000000004</v>
      </c>
      <c r="AV148" s="7">
        <v>0</v>
      </c>
      <c r="AW148" s="6">
        <v>0.28999999999999998</v>
      </c>
      <c r="AX148" s="6">
        <v>0.16999999999999998</v>
      </c>
      <c r="AY148" s="6">
        <v>0.33</v>
      </c>
      <c r="AZ148" s="7">
        <v>0</v>
      </c>
      <c r="BA148" s="8">
        <v>0.8</v>
      </c>
      <c r="BB148" s="8">
        <v>1</v>
      </c>
      <c r="BC148" s="8">
        <v>2.6</v>
      </c>
      <c r="BD148" s="8">
        <v>0</v>
      </c>
      <c r="BE148" s="8">
        <v>1.1000000000000001</v>
      </c>
      <c r="BF148" s="8">
        <v>0.2</v>
      </c>
      <c r="BG148" s="7">
        <v>0</v>
      </c>
      <c r="BH148" s="7">
        <v>0</v>
      </c>
      <c r="BI148" s="7">
        <v>0</v>
      </c>
      <c r="BJ148" s="7">
        <v>2</v>
      </c>
      <c r="BK148" s="8">
        <v>0.5</v>
      </c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9"/>
      <c r="CT148" s="1"/>
    </row>
    <row r="149" spans="1:107" s="64" customFormat="1" ht="13.5" customHeight="1" x14ac:dyDescent="0.2">
      <c r="A149" s="58" t="s">
        <v>244</v>
      </c>
      <c r="B149" s="58" t="s">
        <v>87</v>
      </c>
      <c r="C149" s="58" t="s">
        <v>245</v>
      </c>
      <c r="D149" s="59" t="s">
        <v>251</v>
      </c>
      <c r="E149" s="58"/>
      <c r="F149" s="58" t="s">
        <v>712</v>
      </c>
      <c r="G149" s="58" t="s">
        <v>87</v>
      </c>
      <c r="H149" s="58" t="s">
        <v>245</v>
      </c>
      <c r="I149" s="59" t="s">
        <v>292</v>
      </c>
      <c r="J149" s="58" t="s">
        <v>674</v>
      </c>
      <c r="K149" s="60">
        <v>181</v>
      </c>
      <c r="L149" s="60">
        <v>11.25</v>
      </c>
      <c r="M149" s="61">
        <v>25</v>
      </c>
      <c r="N149" s="61">
        <v>16</v>
      </c>
      <c r="O149" s="62">
        <v>24.1</v>
      </c>
      <c r="P149" s="62">
        <v>1.2</v>
      </c>
      <c r="Q149" s="62">
        <v>0.4</v>
      </c>
      <c r="R149" s="62">
        <v>4.2</v>
      </c>
      <c r="S149" s="62">
        <v>1</v>
      </c>
      <c r="T149" s="61">
        <v>289</v>
      </c>
      <c r="U149" s="61">
        <v>45</v>
      </c>
      <c r="V149" s="61">
        <v>6</v>
      </c>
      <c r="W149" s="61">
        <v>3</v>
      </c>
      <c r="X149" s="61">
        <v>4</v>
      </c>
      <c r="Y149" s="62">
        <v>0</v>
      </c>
      <c r="Z149" s="62">
        <v>0</v>
      </c>
      <c r="AA149" s="60">
        <v>0</v>
      </c>
      <c r="AB149" s="60">
        <v>0.02</v>
      </c>
      <c r="AC149" s="61">
        <v>0</v>
      </c>
      <c r="AD149" s="61">
        <v>0</v>
      </c>
      <c r="AE149" s="61">
        <v>4</v>
      </c>
      <c r="AF149" s="61">
        <v>0</v>
      </c>
      <c r="AG149" s="61">
        <v>4</v>
      </c>
      <c r="AH149" s="61">
        <v>0</v>
      </c>
      <c r="AI149" s="62">
        <v>0</v>
      </c>
      <c r="AJ149" s="62">
        <v>0</v>
      </c>
      <c r="AK149" s="62">
        <v>0</v>
      </c>
      <c r="AL149" s="62">
        <v>0</v>
      </c>
      <c r="AM149" s="62">
        <v>0</v>
      </c>
      <c r="AN149" s="61">
        <v>29</v>
      </c>
      <c r="AO149" s="60">
        <v>0</v>
      </c>
      <c r="AP149" s="60">
        <v>0</v>
      </c>
      <c r="AQ149" s="62">
        <v>0</v>
      </c>
      <c r="AR149" s="60">
        <v>0.02</v>
      </c>
      <c r="AS149" s="62">
        <v>0</v>
      </c>
      <c r="AT149" s="61">
        <v>9</v>
      </c>
      <c r="AU149" s="60">
        <v>0.03</v>
      </c>
      <c r="AV149" s="61">
        <v>3</v>
      </c>
      <c r="AW149" s="60">
        <v>0</v>
      </c>
      <c r="AX149" s="60">
        <v>0</v>
      </c>
      <c r="AY149" s="60">
        <v>0</v>
      </c>
      <c r="AZ149" s="61">
        <v>0</v>
      </c>
      <c r="BA149" s="62">
        <v>0.1</v>
      </c>
      <c r="BB149" s="62">
        <v>0.2</v>
      </c>
      <c r="BC149" s="62">
        <v>0.30000000000000004</v>
      </c>
      <c r="BD149" s="62">
        <v>0.7</v>
      </c>
      <c r="BE149" s="62">
        <v>0.2</v>
      </c>
      <c r="BF149" s="62">
        <v>0</v>
      </c>
      <c r="BG149" s="61">
        <v>0</v>
      </c>
      <c r="BH149" s="61">
        <v>0</v>
      </c>
      <c r="BI149" s="61">
        <v>0</v>
      </c>
      <c r="BJ149" s="61">
        <v>0</v>
      </c>
      <c r="BK149" s="62">
        <v>0.1</v>
      </c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 t="s">
        <v>671</v>
      </c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63"/>
      <c r="CO149" s="67">
        <f>SUM(M143:M149)</f>
        <v>778</v>
      </c>
      <c r="CP149" s="68">
        <f>SUM(P143:P149)</f>
        <v>34.400000000000006</v>
      </c>
      <c r="CQ149" s="68">
        <f>SUM(Q143:Q149)</f>
        <v>23.199999999999996</v>
      </c>
      <c r="CR149" s="68">
        <f>SUM(R143:R149)</f>
        <v>107.6</v>
      </c>
      <c r="CS149" s="68">
        <f>SUM(BD143:BD149)</f>
        <v>2.9000000000000004</v>
      </c>
      <c r="CT149" s="82">
        <v>142</v>
      </c>
      <c r="CU149" s="78">
        <f>$CP149*4/CO149*100</f>
        <v>17.686375321336765</v>
      </c>
      <c r="CV149" s="78">
        <f>CQ149*9/CO149*100</f>
        <v>26.838046272493564</v>
      </c>
      <c r="CW149" s="78">
        <f>CR149*4/CO149*100</f>
        <v>55.321336760925441</v>
      </c>
      <c r="CX149" s="79" t="str">
        <f>IF(AND(CO149&gt;=650,CO149&lt;=850),"○","×")</f>
        <v>○</v>
      </c>
      <c r="CY149" s="79" t="str">
        <f>IF((CS149&lt;3.5),"○","×")</f>
        <v>○</v>
      </c>
      <c r="CZ149" s="79" t="str">
        <f>IF(AND(CT149&gt;=140),"○","×")</f>
        <v>○</v>
      </c>
      <c r="DA149" s="79" t="str">
        <f>IF(AND(CU149&gt;=12.5,CU149&lt;=20.4),"○","×")</f>
        <v>○</v>
      </c>
      <c r="DB149" s="79" t="str">
        <f>IF(AND(CV149&gt;=20.4,CV149&lt;=30.4),"○","×")</f>
        <v>○</v>
      </c>
      <c r="DC149" s="79" t="str">
        <f>IF(AND(CW149&gt;=49.5,CW149&lt;=65.4),"○","×")</f>
        <v>○</v>
      </c>
    </row>
    <row r="150" spans="1:107" ht="13.5" customHeight="1" x14ac:dyDescent="0.2">
      <c r="A150" s="89" t="s">
        <v>252</v>
      </c>
      <c r="B150" s="89" t="s">
        <v>87</v>
      </c>
      <c r="C150" s="94" t="s">
        <v>253</v>
      </c>
      <c r="D150" s="90" t="s">
        <v>254</v>
      </c>
      <c r="E150" s="94" t="s">
        <v>253</v>
      </c>
      <c r="F150" s="94" t="s">
        <v>713</v>
      </c>
      <c r="G150" s="94" t="s">
        <v>87</v>
      </c>
      <c r="H150" s="94" t="s">
        <v>253</v>
      </c>
      <c r="I150" s="90" t="s">
        <v>293</v>
      </c>
      <c r="J150" s="94" t="s">
        <v>856</v>
      </c>
      <c r="K150" s="91">
        <v>182.72000000000003</v>
      </c>
      <c r="L150" s="91">
        <v>153.32</v>
      </c>
      <c r="M150" s="95">
        <v>338</v>
      </c>
      <c r="N150" s="95">
        <v>1179</v>
      </c>
      <c r="O150" s="96">
        <v>121.5</v>
      </c>
      <c r="P150" s="96">
        <v>24.7</v>
      </c>
      <c r="Q150" s="96">
        <v>22</v>
      </c>
      <c r="R150" s="96">
        <v>11.399999999999999</v>
      </c>
      <c r="S150" s="96">
        <v>3.5</v>
      </c>
      <c r="T150" s="95">
        <v>881</v>
      </c>
      <c r="U150" s="95">
        <v>415</v>
      </c>
      <c r="V150" s="95">
        <v>8</v>
      </c>
      <c r="W150" s="95">
        <v>30</v>
      </c>
      <c r="X150" s="95">
        <v>242</v>
      </c>
      <c r="Y150" s="96">
        <v>0.8</v>
      </c>
      <c r="Z150" s="96">
        <v>2.2000000000000002</v>
      </c>
      <c r="AA150" s="97">
        <v>6.9999999999999993E-2</v>
      </c>
      <c r="AB150" s="97">
        <v>0.04</v>
      </c>
      <c r="AC150" s="95">
        <v>56</v>
      </c>
      <c r="AD150" s="95">
        <v>0</v>
      </c>
      <c r="AE150" s="95">
        <v>0</v>
      </c>
      <c r="AF150" s="95">
        <v>0</v>
      </c>
      <c r="AG150" s="95">
        <v>0</v>
      </c>
      <c r="AH150" s="95">
        <v>56</v>
      </c>
      <c r="AI150" s="96">
        <v>0.6</v>
      </c>
      <c r="AJ150" s="96">
        <v>1.3</v>
      </c>
      <c r="AK150" s="96">
        <v>0</v>
      </c>
      <c r="AL150" s="96">
        <v>0.7</v>
      </c>
      <c r="AM150" s="96">
        <v>0</v>
      </c>
      <c r="AN150" s="95">
        <v>43</v>
      </c>
      <c r="AO150" s="97">
        <v>0.15000000000000002</v>
      </c>
      <c r="AP150" s="97">
        <v>0.21</v>
      </c>
      <c r="AQ150" s="96">
        <v>6.7</v>
      </c>
      <c r="AR150" s="97">
        <v>0.35</v>
      </c>
      <c r="AS150" s="96">
        <v>0.4</v>
      </c>
      <c r="AT150" s="95">
        <v>19</v>
      </c>
      <c r="AU150" s="97">
        <v>1.17</v>
      </c>
      <c r="AV150" s="95">
        <v>4</v>
      </c>
      <c r="AW150" s="97">
        <v>6.1799999999999988</v>
      </c>
      <c r="AX150" s="97">
        <v>10.459999999999999</v>
      </c>
      <c r="AY150" s="97">
        <v>3.1199999999999997</v>
      </c>
      <c r="AZ150" s="95">
        <v>125</v>
      </c>
      <c r="BA150" s="96">
        <v>0.1</v>
      </c>
      <c r="BB150" s="96">
        <v>0.1</v>
      </c>
      <c r="BC150" s="96">
        <v>0.2</v>
      </c>
      <c r="BD150" s="96">
        <v>2.2000000000000002</v>
      </c>
      <c r="BE150" s="96">
        <v>24.3</v>
      </c>
      <c r="BF150" s="96">
        <v>21</v>
      </c>
      <c r="BG150" s="95">
        <v>0</v>
      </c>
      <c r="BH150" s="95">
        <v>24</v>
      </c>
      <c r="BI150" s="95">
        <v>0</v>
      </c>
      <c r="BJ150" s="95">
        <v>4</v>
      </c>
      <c r="BK150" s="96">
        <v>5</v>
      </c>
      <c r="BL150" s="94" t="s">
        <v>671</v>
      </c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 t="s">
        <v>671</v>
      </c>
      <c r="CC150" s="94" t="s">
        <v>671</v>
      </c>
      <c r="CD150" s="94"/>
      <c r="CE150" s="94"/>
      <c r="CF150" s="94"/>
      <c r="CG150" s="94"/>
      <c r="CH150" s="94"/>
      <c r="CI150" s="94" t="s">
        <v>671</v>
      </c>
      <c r="CJ150" s="94"/>
      <c r="CK150" s="94"/>
      <c r="CL150" s="94"/>
      <c r="CM150" s="98"/>
      <c r="CT150" s="1"/>
    </row>
    <row r="151" spans="1:107" ht="13.5" customHeight="1" x14ac:dyDescent="0.2">
      <c r="A151" s="4" t="s">
        <v>252</v>
      </c>
      <c r="B151" s="4" t="s">
        <v>87</v>
      </c>
      <c r="C151" s="4" t="s">
        <v>253</v>
      </c>
      <c r="D151" s="5" t="s">
        <v>255</v>
      </c>
      <c r="E151" s="10" t="s">
        <v>523</v>
      </c>
      <c r="F151" s="4" t="s">
        <v>713</v>
      </c>
      <c r="G151" s="4" t="s">
        <v>87</v>
      </c>
      <c r="H151" s="4" t="s">
        <v>253</v>
      </c>
      <c r="I151" s="5" t="s">
        <v>296</v>
      </c>
      <c r="J151" s="4" t="s">
        <v>566</v>
      </c>
      <c r="K151" s="6">
        <v>44</v>
      </c>
      <c r="L151" s="6">
        <v>5.41</v>
      </c>
      <c r="M151" s="7">
        <v>27</v>
      </c>
      <c r="N151" s="7">
        <v>63</v>
      </c>
      <c r="O151" s="8">
        <v>18.5</v>
      </c>
      <c r="P151" s="8">
        <v>0.1</v>
      </c>
      <c r="Q151" s="8">
        <v>1.3</v>
      </c>
      <c r="R151" s="8">
        <v>3.9</v>
      </c>
      <c r="S151" s="8">
        <v>0.2</v>
      </c>
      <c r="T151" s="7">
        <v>15</v>
      </c>
      <c r="U151" s="7">
        <v>60</v>
      </c>
      <c r="V151" s="7">
        <v>6</v>
      </c>
      <c r="W151" s="7">
        <v>2</v>
      </c>
      <c r="X151" s="7">
        <v>5</v>
      </c>
      <c r="Y151" s="8">
        <v>0</v>
      </c>
      <c r="Z151" s="8">
        <v>0</v>
      </c>
      <c r="AA151" s="6">
        <v>0.01</v>
      </c>
      <c r="AB151" s="6">
        <v>0.02</v>
      </c>
      <c r="AC151" s="7">
        <v>0</v>
      </c>
      <c r="AD151" s="7">
        <v>660</v>
      </c>
      <c r="AE151" s="7">
        <v>1390</v>
      </c>
      <c r="AF151" s="7">
        <v>1</v>
      </c>
      <c r="AG151" s="7">
        <v>1720</v>
      </c>
      <c r="AH151" s="7">
        <v>144</v>
      </c>
      <c r="AI151" s="8">
        <v>0</v>
      </c>
      <c r="AJ151" s="8">
        <v>0.30000000000000004</v>
      </c>
      <c r="AK151" s="8">
        <v>0</v>
      </c>
      <c r="AL151" s="8">
        <v>0.6</v>
      </c>
      <c r="AM151" s="8">
        <v>0</v>
      </c>
      <c r="AN151" s="7">
        <v>7</v>
      </c>
      <c r="AO151" s="6">
        <v>0.01</v>
      </c>
      <c r="AP151" s="6">
        <v>0.01</v>
      </c>
      <c r="AQ151" s="8">
        <v>0.2</v>
      </c>
      <c r="AR151" s="6">
        <v>0.02</v>
      </c>
      <c r="AS151" s="8">
        <v>0</v>
      </c>
      <c r="AT151" s="7">
        <v>4</v>
      </c>
      <c r="AU151" s="6">
        <v>7.0000000000000007E-2</v>
      </c>
      <c r="AV151" s="7">
        <v>1</v>
      </c>
      <c r="AW151" s="6">
        <v>0</v>
      </c>
      <c r="AX151" s="6">
        <v>0</v>
      </c>
      <c r="AY151" s="6">
        <v>0.01</v>
      </c>
      <c r="AZ151" s="7">
        <v>0</v>
      </c>
      <c r="BA151" s="8">
        <v>0.1</v>
      </c>
      <c r="BB151" s="8">
        <v>0.4</v>
      </c>
      <c r="BC151" s="8">
        <v>0.6</v>
      </c>
      <c r="BD151" s="8">
        <v>0</v>
      </c>
      <c r="BE151" s="8">
        <v>0.1</v>
      </c>
      <c r="BF151" s="8">
        <v>0</v>
      </c>
      <c r="BG151" s="7">
        <v>0</v>
      </c>
      <c r="BH151" s="7">
        <v>0</v>
      </c>
      <c r="BI151" s="7">
        <v>0</v>
      </c>
      <c r="BJ151" s="7">
        <v>0</v>
      </c>
      <c r="BK151" s="8">
        <v>0</v>
      </c>
      <c r="BL151" s="4"/>
      <c r="BM151" s="4"/>
      <c r="BN151" s="4"/>
      <c r="BO151" s="4" t="s">
        <v>671</v>
      </c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 t="s">
        <v>671</v>
      </c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9"/>
      <c r="CT151" s="1"/>
    </row>
    <row r="152" spans="1:107" ht="13.5" customHeight="1" x14ac:dyDescent="0.2">
      <c r="A152" s="4" t="s">
        <v>252</v>
      </c>
      <c r="B152" s="4" t="s">
        <v>87</v>
      </c>
      <c r="C152" s="4" t="s">
        <v>253</v>
      </c>
      <c r="D152" s="5" t="s">
        <v>256</v>
      </c>
      <c r="E152" s="10"/>
      <c r="F152" s="4" t="s">
        <v>713</v>
      </c>
      <c r="G152" s="4" t="s">
        <v>87</v>
      </c>
      <c r="H152" s="4" t="s">
        <v>253</v>
      </c>
      <c r="I152" s="5" t="s">
        <v>297</v>
      </c>
      <c r="J152" s="4" t="s">
        <v>616</v>
      </c>
      <c r="K152" s="6">
        <v>30</v>
      </c>
      <c r="L152" s="6">
        <v>14.4</v>
      </c>
      <c r="M152" s="7">
        <v>13</v>
      </c>
      <c r="N152" s="7">
        <v>0</v>
      </c>
      <c r="O152" s="8">
        <v>26</v>
      </c>
      <c r="P152" s="8">
        <v>0.9</v>
      </c>
      <c r="Q152" s="8">
        <v>0</v>
      </c>
      <c r="R152" s="8">
        <v>3</v>
      </c>
      <c r="S152" s="8">
        <v>0.2</v>
      </c>
      <c r="T152" s="7">
        <v>0</v>
      </c>
      <c r="U152" s="7">
        <v>48</v>
      </c>
      <c r="V152" s="7">
        <v>10</v>
      </c>
      <c r="W152" s="7">
        <v>6</v>
      </c>
      <c r="X152" s="7">
        <v>19</v>
      </c>
      <c r="Y152" s="8">
        <v>0.2</v>
      </c>
      <c r="Z152" s="8">
        <v>0.1</v>
      </c>
      <c r="AA152" s="6">
        <v>0.02</v>
      </c>
      <c r="AB152" s="6">
        <v>7.0000000000000007E-2</v>
      </c>
      <c r="AC152" s="7">
        <v>0</v>
      </c>
      <c r="AD152" s="7">
        <v>1</v>
      </c>
      <c r="AE152" s="7">
        <v>120</v>
      </c>
      <c r="AF152" s="7">
        <v>1</v>
      </c>
      <c r="AG152" s="7">
        <v>120</v>
      </c>
      <c r="AH152" s="7">
        <v>10</v>
      </c>
      <c r="AI152" s="8">
        <v>0</v>
      </c>
      <c r="AJ152" s="8">
        <v>0.1</v>
      </c>
      <c r="AK152" s="8">
        <v>0</v>
      </c>
      <c r="AL152" s="8">
        <v>0</v>
      </c>
      <c r="AM152" s="8">
        <v>0</v>
      </c>
      <c r="AN152" s="7">
        <v>10</v>
      </c>
      <c r="AO152" s="6">
        <v>0.04</v>
      </c>
      <c r="AP152" s="6">
        <v>0.03</v>
      </c>
      <c r="AQ152" s="8">
        <v>0.2</v>
      </c>
      <c r="AR152" s="6">
        <v>0.03</v>
      </c>
      <c r="AS152" s="8">
        <v>0</v>
      </c>
      <c r="AT152" s="7">
        <v>16</v>
      </c>
      <c r="AU152" s="6">
        <v>7.0000000000000007E-2</v>
      </c>
      <c r="AV152" s="7">
        <v>13</v>
      </c>
      <c r="AW152" s="6">
        <v>0</v>
      </c>
      <c r="AX152" s="6">
        <v>0</v>
      </c>
      <c r="AY152" s="6">
        <v>0</v>
      </c>
      <c r="AZ152" s="7">
        <v>0</v>
      </c>
      <c r="BA152" s="8">
        <v>0.1</v>
      </c>
      <c r="BB152" s="8">
        <v>0.7</v>
      </c>
      <c r="BC152" s="8">
        <v>0.8</v>
      </c>
      <c r="BD152" s="8">
        <v>0</v>
      </c>
      <c r="BE152" s="8">
        <v>0</v>
      </c>
      <c r="BF152" s="8">
        <v>0</v>
      </c>
      <c r="BG152" s="7">
        <v>0</v>
      </c>
      <c r="BH152" s="7">
        <v>0</v>
      </c>
      <c r="BI152" s="7">
        <v>0</v>
      </c>
      <c r="BJ152" s="7">
        <v>0</v>
      </c>
      <c r="BK152" s="8">
        <v>0</v>
      </c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9"/>
      <c r="CT152" s="1"/>
    </row>
    <row r="153" spans="1:107" ht="13.5" customHeight="1" x14ac:dyDescent="0.2">
      <c r="A153" s="103" t="s">
        <v>252</v>
      </c>
      <c r="B153" s="103" t="s">
        <v>87</v>
      </c>
      <c r="C153" s="103" t="s">
        <v>253</v>
      </c>
      <c r="D153" s="5" t="s">
        <v>257</v>
      </c>
      <c r="E153" s="103"/>
      <c r="F153" s="103" t="s">
        <v>713</v>
      </c>
      <c r="G153" s="103" t="s">
        <v>87</v>
      </c>
      <c r="H153" s="103" t="s">
        <v>253</v>
      </c>
      <c r="I153" s="5" t="s">
        <v>298</v>
      </c>
      <c r="J153" s="103" t="s">
        <v>617</v>
      </c>
      <c r="K153" s="6">
        <v>50.25</v>
      </c>
      <c r="L153" s="6">
        <v>17.22</v>
      </c>
      <c r="M153" s="7">
        <v>37</v>
      </c>
      <c r="N153" s="7">
        <v>0</v>
      </c>
      <c r="O153" s="8">
        <v>40.5</v>
      </c>
      <c r="P153" s="8">
        <v>0.8</v>
      </c>
      <c r="Q153" s="8">
        <v>0.1</v>
      </c>
      <c r="R153" s="8">
        <v>8.4</v>
      </c>
      <c r="S153" s="8">
        <v>0.5</v>
      </c>
      <c r="T153" s="7">
        <v>79</v>
      </c>
      <c r="U153" s="7">
        <v>170</v>
      </c>
      <c r="V153" s="7">
        <v>1</v>
      </c>
      <c r="W153" s="7">
        <v>9</v>
      </c>
      <c r="X153" s="7">
        <v>13</v>
      </c>
      <c r="Y153" s="8">
        <v>0.2</v>
      </c>
      <c r="Z153" s="8">
        <v>0.1</v>
      </c>
      <c r="AA153" s="6">
        <v>0.04</v>
      </c>
      <c r="AB153" s="6">
        <v>0.05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8">
        <v>0.1</v>
      </c>
      <c r="AK153" s="8">
        <v>0</v>
      </c>
      <c r="AL153" s="8">
        <v>0</v>
      </c>
      <c r="AM153" s="8">
        <v>0</v>
      </c>
      <c r="AN153" s="7">
        <v>0</v>
      </c>
      <c r="AO153" s="6">
        <v>0.03</v>
      </c>
      <c r="AP153" s="6">
        <v>0.02</v>
      </c>
      <c r="AQ153" s="8">
        <v>0.4</v>
      </c>
      <c r="AR153" s="6">
        <v>0.09</v>
      </c>
      <c r="AS153" s="8">
        <v>0</v>
      </c>
      <c r="AT153" s="7">
        <v>9</v>
      </c>
      <c r="AU153" s="6">
        <v>0.19</v>
      </c>
      <c r="AV153" s="7">
        <v>11</v>
      </c>
      <c r="AW153" s="6">
        <v>0.01</v>
      </c>
      <c r="AX153" s="6">
        <v>0</v>
      </c>
      <c r="AY153" s="6">
        <v>0.01</v>
      </c>
      <c r="AZ153" s="7">
        <v>0</v>
      </c>
      <c r="BA153" s="8">
        <v>0.3</v>
      </c>
      <c r="BB153" s="8">
        <v>0.6</v>
      </c>
      <c r="BC153" s="8">
        <v>0.8</v>
      </c>
      <c r="BD153" s="8">
        <v>0.2</v>
      </c>
      <c r="BE153" s="8">
        <v>0</v>
      </c>
      <c r="BF153" s="8">
        <v>0</v>
      </c>
      <c r="BG153" s="7">
        <v>0</v>
      </c>
      <c r="BH153" s="7">
        <v>0</v>
      </c>
      <c r="BI153" s="7">
        <v>0</v>
      </c>
      <c r="BJ153" s="7">
        <v>0</v>
      </c>
      <c r="BK153" s="8">
        <v>0</v>
      </c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9"/>
      <c r="CT153" s="1"/>
    </row>
    <row r="154" spans="1:107" ht="13.5" customHeight="1" x14ac:dyDescent="0.2">
      <c r="A154" s="4" t="s">
        <v>252</v>
      </c>
      <c r="B154" s="4" t="s">
        <v>87</v>
      </c>
      <c r="C154" s="4" t="s">
        <v>253</v>
      </c>
      <c r="D154" s="5" t="s">
        <v>257</v>
      </c>
      <c r="E154" s="4"/>
      <c r="F154" s="4" t="s">
        <v>713</v>
      </c>
      <c r="G154" s="4" t="s">
        <v>87</v>
      </c>
      <c r="H154" s="4" t="s">
        <v>253</v>
      </c>
      <c r="I154" s="5" t="s">
        <v>301</v>
      </c>
      <c r="J154" s="4" t="s">
        <v>618</v>
      </c>
      <c r="K154" s="6">
        <v>43</v>
      </c>
      <c r="L154" s="6">
        <v>53.44</v>
      </c>
      <c r="M154" s="7">
        <v>23</v>
      </c>
      <c r="N154" s="7">
        <v>35</v>
      </c>
      <c r="O154" s="8">
        <v>37.1</v>
      </c>
      <c r="P154" s="8">
        <v>1.6</v>
      </c>
      <c r="Q154" s="8">
        <v>1.1000000000000001</v>
      </c>
      <c r="R154" s="8">
        <v>2.6</v>
      </c>
      <c r="S154" s="8">
        <v>0.7</v>
      </c>
      <c r="T154" s="7">
        <v>118</v>
      </c>
      <c r="U154" s="7">
        <v>124</v>
      </c>
      <c r="V154" s="7">
        <v>9</v>
      </c>
      <c r="W154" s="7">
        <v>8</v>
      </c>
      <c r="X154" s="7">
        <v>32</v>
      </c>
      <c r="Y154" s="8">
        <v>0.3</v>
      </c>
      <c r="Z154" s="8">
        <v>0.30000000000000004</v>
      </c>
      <c r="AA154" s="6">
        <v>0.05</v>
      </c>
      <c r="AB154" s="6">
        <v>0.14000000000000001</v>
      </c>
      <c r="AC154" s="7">
        <v>0</v>
      </c>
      <c r="AD154" s="7">
        <v>2</v>
      </c>
      <c r="AE154" s="7">
        <v>148</v>
      </c>
      <c r="AF154" s="7">
        <v>4</v>
      </c>
      <c r="AG154" s="7">
        <v>152</v>
      </c>
      <c r="AH154" s="7">
        <v>12</v>
      </c>
      <c r="AI154" s="8">
        <v>0</v>
      </c>
      <c r="AJ154" s="8">
        <v>3.6</v>
      </c>
      <c r="AK154" s="8">
        <v>0</v>
      </c>
      <c r="AL154" s="8">
        <v>0.2</v>
      </c>
      <c r="AM154" s="8">
        <v>0</v>
      </c>
      <c r="AN154" s="7">
        <v>17</v>
      </c>
      <c r="AO154" s="6">
        <v>0.06</v>
      </c>
      <c r="AP154" s="6">
        <v>0.06</v>
      </c>
      <c r="AQ154" s="8">
        <v>0.7</v>
      </c>
      <c r="AR154" s="6">
        <v>6.0000000000000005E-2</v>
      </c>
      <c r="AS154" s="8">
        <v>0</v>
      </c>
      <c r="AT154" s="7">
        <v>78</v>
      </c>
      <c r="AU154" s="6">
        <v>0.28999999999999998</v>
      </c>
      <c r="AV154" s="7">
        <v>6</v>
      </c>
      <c r="AW154" s="6">
        <v>0.2</v>
      </c>
      <c r="AX154" s="6">
        <v>0.46</v>
      </c>
      <c r="AY154" s="6">
        <v>0.3</v>
      </c>
      <c r="AZ154" s="7">
        <v>0</v>
      </c>
      <c r="BA154" s="8">
        <v>0.2</v>
      </c>
      <c r="BB154" s="8">
        <v>0.7</v>
      </c>
      <c r="BC154" s="8">
        <v>0.79999999999999993</v>
      </c>
      <c r="BD154" s="8">
        <v>0.3</v>
      </c>
      <c r="BE154" s="8">
        <v>0.7</v>
      </c>
      <c r="BF154" s="8">
        <v>0.1</v>
      </c>
      <c r="BG154" s="7">
        <v>0</v>
      </c>
      <c r="BH154" s="7">
        <v>0</v>
      </c>
      <c r="BI154" s="7">
        <v>0</v>
      </c>
      <c r="BJ154" s="7">
        <v>1</v>
      </c>
      <c r="BK154" s="8">
        <v>0.7</v>
      </c>
      <c r="BL154" s="4" t="s">
        <v>671</v>
      </c>
      <c r="BM154" s="4"/>
      <c r="BN154" s="4"/>
      <c r="BO154" s="4"/>
      <c r="BP154" s="4" t="s">
        <v>671</v>
      </c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 t="s">
        <v>671</v>
      </c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9"/>
      <c r="CT154" s="1"/>
    </row>
    <row r="155" spans="1:107" ht="13.5" customHeight="1" x14ac:dyDescent="0.2">
      <c r="A155" s="4" t="s">
        <v>252</v>
      </c>
      <c r="B155" s="4" t="s">
        <v>87</v>
      </c>
      <c r="C155" s="4" t="s">
        <v>253</v>
      </c>
      <c r="D155" s="5" t="s">
        <v>258</v>
      </c>
      <c r="E155" s="4"/>
      <c r="F155" s="4" t="s">
        <v>713</v>
      </c>
      <c r="G155" s="4" t="s">
        <v>87</v>
      </c>
      <c r="H155" s="4" t="s">
        <v>253</v>
      </c>
      <c r="I155" s="5" t="s">
        <v>302</v>
      </c>
      <c r="J155" s="4" t="s">
        <v>556</v>
      </c>
      <c r="K155" s="6">
        <v>90</v>
      </c>
      <c r="L155" s="6">
        <v>28.08</v>
      </c>
      <c r="M155" s="7">
        <v>315</v>
      </c>
      <c r="N155" s="7">
        <v>1324</v>
      </c>
      <c r="O155" s="8">
        <v>13.5</v>
      </c>
      <c r="P155" s="8">
        <v>5.6000000000000005</v>
      </c>
      <c r="Q155" s="8">
        <v>0.89999999999999991</v>
      </c>
      <c r="R155" s="8">
        <v>69.599999999999994</v>
      </c>
      <c r="S155" s="8">
        <v>0.4</v>
      </c>
      <c r="T155" s="7">
        <v>1</v>
      </c>
      <c r="U155" s="7">
        <v>101</v>
      </c>
      <c r="V155" s="7">
        <v>8</v>
      </c>
      <c r="W155" s="7">
        <v>24</v>
      </c>
      <c r="X155" s="7">
        <v>97</v>
      </c>
      <c r="Y155" s="8">
        <v>0.8</v>
      </c>
      <c r="Z155" s="8">
        <v>1.2</v>
      </c>
      <c r="AA155" s="6">
        <v>0.2</v>
      </c>
      <c r="AB155" s="6">
        <v>0.73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7">
        <v>0</v>
      </c>
      <c r="AO155" s="6">
        <v>0.08</v>
      </c>
      <c r="AP155" s="6">
        <v>0.02</v>
      </c>
      <c r="AQ155" s="8">
        <v>1.5</v>
      </c>
      <c r="AR155" s="6">
        <v>0.11</v>
      </c>
      <c r="AS155" s="8">
        <v>0</v>
      </c>
      <c r="AT155" s="7">
        <v>11</v>
      </c>
      <c r="AU155" s="6">
        <v>0.55000000000000004</v>
      </c>
      <c r="AV155" s="7">
        <v>0</v>
      </c>
      <c r="AW155" s="6">
        <v>0.28999999999999998</v>
      </c>
      <c r="AX155" s="6">
        <v>0.16999999999999998</v>
      </c>
      <c r="AY155" s="6">
        <v>0.33</v>
      </c>
      <c r="AZ155" s="7">
        <v>0</v>
      </c>
      <c r="BA155" s="8">
        <v>0.8</v>
      </c>
      <c r="BB155" s="8">
        <v>1</v>
      </c>
      <c r="BC155" s="8">
        <v>2.6</v>
      </c>
      <c r="BD155" s="8">
        <v>0</v>
      </c>
      <c r="BE155" s="8">
        <v>1.1000000000000001</v>
      </c>
      <c r="BF155" s="8">
        <v>0.2</v>
      </c>
      <c r="BG155" s="7">
        <v>0</v>
      </c>
      <c r="BH155" s="7">
        <v>0</v>
      </c>
      <c r="BI155" s="7">
        <v>0</v>
      </c>
      <c r="BJ155" s="7">
        <v>2</v>
      </c>
      <c r="BK155" s="8">
        <v>0.5</v>
      </c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9"/>
      <c r="CT155" s="1"/>
    </row>
    <row r="156" spans="1:107" s="64" customFormat="1" ht="13.5" customHeight="1" x14ac:dyDescent="0.2">
      <c r="A156" s="58" t="s">
        <v>252</v>
      </c>
      <c r="B156" s="58" t="s">
        <v>87</v>
      </c>
      <c r="C156" s="58" t="s">
        <v>253</v>
      </c>
      <c r="D156" s="59" t="s">
        <v>259</v>
      </c>
      <c r="E156" s="58"/>
      <c r="F156" s="58" t="s">
        <v>713</v>
      </c>
      <c r="G156" s="58" t="s">
        <v>87</v>
      </c>
      <c r="H156" s="58" t="s">
        <v>253</v>
      </c>
      <c r="I156" s="59" t="s">
        <v>303</v>
      </c>
      <c r="J156" s="58" t="s">
        <v>674</v>
      </c>
      <c r="K156" s="60">
        <v>181</v>
      </c>
      <c r="L156" s="60">
        <v>11.25</v>
      </c>
      <c r="M156" s="61">
        <v>25</v>
      </c>
      <c r="N156" s="61">
        <v>16</v>
      </c>
      <c r="O156" s="62">
        <v>24.1</v>
      </c>
      <c r="P156" s="62">
        <v>1.2</v>
      </c>
      <c r="Q156" s="62">
        <v>0.4</v>
      </c>
      <c r="R156" s="62">
        <v>4.2</v>
      </c>
      <c r="S156" s="62">
        <v>1</v>
      </c>
      <c r="T156" s="61">
        <v>289</v>
      </c>
      <c r="U156" s="61">
        <v>45</v>
      </c>
      <c r="V156" s="61">
        <v>6</v>
      </c>
      <c r="W156" s="61">
        <v>3</v>
      </c>
      <c r="X156" s="61">
        <v>4</v>
      </c>
      <c r="Y156" s="62">
        <v>0</v>
      </c>
      <c r="Z156" s="62">
        <v>0</v>
      </c>
      <c r="AA156" s="60">
        <v>0</v>
      </c>
      <c r="AB156" s="60">
        <v>0.02</v>
      </c>
      <c r="AC156" s="61">
        <v>0</v>
      </c>
      <c r="AD156" s="61">
        <v>0</v>
      </c>
      <c r="AE156" s="61">
        <v>4</v>
      </c>
      <c r="AF156" s="61">
        <v>0</v>
      </c>
      <c r="AG156" s="61">
        <v>4</v>
      </c>
      <c r="AH156" s="61">
        <v>0</v>
      </c>
      <c r="AI156" s="62">
        <v>0</v>
      </c>
      <c r="AJ156" s="62">
        <v>0</v>
      </c>
      <c r="AK156" s="62">
        <v>0</v>
      </c>
      <c r="AL156" s="62">
        <v>0</v>
      </c>
      <c r="AM156" s="62">
        <v>0</v>
      </c>
      <c r="AN156" s="61">
        <v>29</v>
      </c>
      <c r="AO156" s="60">
        <v>0</v>
      </c>
      <c r="AP156" s="60">
        <v>0</v>
      </c>
      <c r="AQ156" s="62">
        <v>0</v>
      </c>
      <c r="AR156" s="60">
        <v>0.02</v>
      </c>
      <c r="AS156" s="62">
        <v>0</v>
      </c>
      <c r="AT156" s="61">
        <v>9</v>
      </c>
      <c r="AU156" s="60">
        <v>0.03</v>
      </c>
      <c r="AV156" s="61">
        <v>3</v>
      </c>
      <c r="AW156" s="60">
        <v>0</v>
      </c>
      <c r="AX156" s="60">
        <v>0</v>
      </c>
      <c r="AY156" s="60">
        <v>0</v>
      </c>
      <c r="AZ156" s="61">
        <v>0</v>
      </c>
      <c r="BA156" s="62">
        <v>0.1</v>
      </c>
      <c r="BB156" s="62">
        <v>0.2</v>
      </c>
      <c r="BC156" s="62">
        <v>0.30000000000000004</v>
      </c>
      <c r="BD156" s="62">
        <v>0.7</v>
      </c>
      <c r="BE156" s="62">
        <v>0.2</v>
      </c>
      <c r="BF156" s="62">
        <v>0</v>
      </c>
      <c r="BG156" s="61">
        <v>0</v>
      </c>
      <c r="BH156" s="61">
        <v>0</v>
      </c>
      <c r="BI156" s="61">
        <v>0</v>
      </c>
      <c r="BJ156" s="61">
        <v>0</v>
      </c>
      <c r="BK156" s="62">
        <v>0.1</v>
      </c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 t="s">
        <v>671</v>
      </c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63"/>
      <c r="CO156" s="67">
        <f>SUM(M150:M156)</f>
        <v>778</v>
      </c>
      <c r="CP156" s="68">
        <f>SUM(P150:P156)</f>
        <v>34.900000000000006</v>
      </c>
      <c r="CQ156" s="68">
        <f>SUM(Q150:Q156)</f>
        <v>25.8</v>
      </c>
      <c r="CR156" s="68">
        <f>SUM(R150:R156)</f>
        <v>103.1</v>
      </c>
      <c r="CS156" s="68">
        <f>SUM(BD150:BD156)</f>
        <v>3.4000000000000004</v>
      </c>
      <c r="CT156" s="82">
        <v>142</v>
      </c>
      <c r="CU156" s="78">
        <f>$CP156*4/CO156*100</f>
        <v>17.943444730077125</v>
      </c>
      <c r="CV156" s="78">
        <f>CQ156*9/CO156*100</f>
        <v>29.845758354755787</v>
      </c>
      <c r="CW156" s="78">
        <f>CR156*4/CO156*100</f>
        <v>53.007712082262202</v>
      </c>
      <c r="CX156" s="79" t="str">
        <f>IF(AND(CO156&gt;=650,CO156&lt;=850),"○","×")</f>
        <v>○</v>
      </c>
      <c r="CY156" s="79" t="str">
        <f>IF((CS156&lt;3.5),"○","×")</f>
        <v>○</v>
      </c>
      <c r="CZ156" s="79" t="str">
        <f>IF(AND(CT156&gt;=140),"○","×")</f>
        <v>○</v>
      </c>
      <c r="DA156" s="79" t="str">
        <f>IF(AND(CU156&gt;=12.5,CU156&lt;=20.4),"○","×")</f>
        <v>○</v>
      </c>
      <c r="DB156" s="79" t="str">
        <f>IF(AND(CV156&gt;=20.4,CV156&lt;=30.4),"○","×")</f>
        <v>○</v>
      </c>
      <c r="DC156" s="79" t="str">
        <f>IF(AND(CW156&gt;=49.5,CW156&lt;=65.4),"○","×")</f>
        <v>○</v>
      </c>
    </row>
    <row r="157" spans="1:107" ht="13.5" customHeight="1" x14ac:dyDescent="0.2">
      <c r="A157" s="89" t="s">
        <v>260</v>
      </c>
      <c r="B157" s="89" t="s">
        <v>87</v>
      </c>
      <c r="C157" s="94" t="s">
        <v>261</v>
      </c>
      <c r="D157" s="90" t="s">
        <v>262</v>
      </c>
      <c r="E157" s="92" t="s">
        <v>549</v>
      </c>
      <c r="F157" s="94" t="s">
        <v>714</v>
      </c>
      <c r="G157" s="94" t="s">
        <v>87</v>
      </c>
      <c r="H157" s="94" t="s">
        <v>261</v>
      </c>
      <c r="I157" s="90" t="s">
        <v>306</v>
      </c>
      <c r="J157" s="94" t="s">
        <v>619</v>
      </c>
      <c r="K157" s="91">
        <v>152.5</v>
      </c>
      <c r="L157" s="91">
        <v>142.75</v>
      </c>
      <c r="M157" s="95">
        <v>288</v>
      </c>
      <c r="N157" s="95">
        <v>1124</v>
      </c>
      <c r="O157" s="96">
        <v>96</v>
      </c>
      <c r="P157" s="96">
        <v>24</v>
      </c>
      <c r="Q157" s="96">
        <v>20.7</v>
      </c>
      <c r="R157" s="96">
        <v>3</v>
      </c>
      <c r="S157" s="96">
        <v>3</v>
      </c>
      <c r="T157" s="95">
        <v>707</v>
      </c>
      <c r="U157" s="95">
        <v>406</v>
      </c>
      <c r="V157" s="95">
        <v>7</v>
      </c>
      <c r="W157" s="95">
        <v>29</v>
      </c>
      <c r="X157" s="95">
        <v>238</v>
      </c>
      <c r="Y157" s="96">
        <v>0.8</v>
      </c>
      <c r="Z157" s="96">
        <v>2.2000000000000002</v>
      </c>
      <c r="AA157" s="97">
        <v>0.06</v>
      </c>
      <c r="AB157" s="97">
        <v>0.01</v>
      </c>
      <c r="AC157" s="95">
        <v>56</v>
      </c>
      <c r="AD157" s="95">
        <v>0</v>
      </c>
      <c r="AE157" s="95">
        <v>0</v>
      </c>
      <c r="AF157" s="95">
        <v>0</v>
      </c>
      <c r="AG157" s="95">
        <v>0</v>
      </c>
      <c r="AH157" s="95">
        <v>56</v>
      </c>
      <c r="AI157" s="96">
        <v>0.6</v>
      </c>
      <c r="AJ157" s="96">
        <v>1.1000000000000001</v>
      </c>
      <c r="AK157" s="96">
        <v>0</v>
      </c>
      <c r="AL157" s="96">
        <v>0.30000000000000004</v>
      </c>
      <c r="AM157" s="96">
        <v>0</v>
      </c>
      <c r="AN157" s="95">
        <v>43</v>
      </c>
      <c r="AO157" s="97">
        <v>0.14000000000000001</v>
      </c>
      <c r="AP157" s="97">
        <v>0.21</v>
      </c>
      <c r="AQ157" s="96">
        <v>6.7</v>
      </c>
      <c r="AR157" s="97">
        <v>0.35</v>
      </c>
      <c r="AS157" s="96">
        <v>0.4</v>
      </c>
      <c r="AT157" s="95">
        <v>18</v>
      </c>
      <c r="AU157" s="97">
        <v>1.1299999999999999</v>
      </c>
      <c r="AV157" s="95">
        <v>4</v>
      </c>
      <c r="AW157" s="97">
        <v>6.06</v>
      </c>
      <c r="AX157" s="97">
        <v>9.5500000000000007</v>
      </c>
      <c r="AY157" s="97">
        <v>2.6799999999999997</v>
      </c>
      <c r="AZ157" s="95">
        <v>125</v>
      </c>
      <c r="BA157" s="96">
        <v>0</v>
      </c>
      <c r="BB157" s="96">
        <v>0</v>
      </c>
      <c r="BC157" s="96">
        <v>0</v>
      </c>
      <c r="BD157" s="96">
        <v>1.9000000000000001</v>
      </c>
      <c r="BE157" s="96">
        <v>23.8</v>
      </c>
      <c r="BF157" s="96">
        <v>19.399999999999999</v>
      </c>
      <c r="BG157" s="95">
        <v>0</v>
      </c>
      <c r="BH157" s="95">
        <v>24</v>
      </c>
      <c r="BI157" s="95">
        <v>0</v>
      </c>
      <c r="BJ157" s="95">
        <v>3</v>
      </c>
      <c r="BK157" s="96">
        <v>4.9000000000000004</v>
      </c>
      <c r="BL157" s="94" t="s">
        <v>671</v>
      </c>
      <c r="BM157" s="94"/>
      <c r="BN157" s="94"/>
      <c r="BO157" s="94" t="s">
        <v>671</v>
      </c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 t="s">
        <v>671</v>
      </c>
      <c r="CC157" s="94" t="s">
        <v>671</v>
      </c>
      <c r="CD157" s="94"/>
      <c r="CE157" s="94" t="s">
        <v>671</v>
      </c>
      <c r="CF157" s="94"/>
      <c r="CG157" s="94"/>
      <c r="CH157" s="94"/>
      <c r="CI157" s="94"/>
      <c r="CJ157" s="94"/>
      <c r="CK157" s="94" t="s">
        <v>671</v>
      </c>
      <c r="CL157" s="94"/>
      <c r="CM157" s="98"/>
      <c r="CT157" s="1"/>
    </row>
    <row r="158" spans="1:107" ht="13.5" customHeight="1" x14ac:dyDescent="0.2">
      <c r="A158" s="4" t="s">
        <v>260</v>
      </c>
      <c r="B158" s="4" t="s">
        <v>87</v>
      </c>
      <c r="C158" s="4" t="s">
        <v>261</v>
      </c>
      <c r="D158" s="5" t="s">
        <v>263</v>
      </c>
      <c r="E158" s="10" t="s">
        <v>524</v>
      </c>
      <c r="F158" s="4" t="s">
        <v>714</v>
      </c>
      <c r="G158" s="4" t="s">
        <v>87</v>
      </c>
      <c r="H158" s="4" t="s">
        <v>261</v>
      </c>
      <c r="I158" s="5" t="s">
        <v>307</v>
      </c>
      <c r="J158" s="4" t="s">
        <v>620</v>
      </c>
      <c r="K158" s="6">
        <v>40.25</v>
      </c>
      <c r="L158" s="6">
        <v>13.82</v>
      </c>
      <c r="M158" s="7">
        <v>29</v>
      </c>
      <c r="N158" s="7">
        <v>0</v>
      </c>
      <c r="O158" s="8">
        <v>32.4</v>
      </c>
      <c r="P158" s="8">
        <v>0.6</v>
      </c>
      <c r="Q158" s="8">
        <v>0</v>
      </c>
      <c r="R158" s="8">
        <v>6.7</v>
      </c>
      <c r="S158" s="8">
        <v>0.4</v>
      </c>
      <c r="T158" s="7">
        <v>78</v>
      </c>
      <c r="U158" s="7">
        <v>136</v>
      </c>
      <c r="V158" s="7">
        <v>1</v>
      </c>
      <c r="W158" s="7">
        <v>7</v>
      </c>
      <c r="X158" s="7">
        <v>10</v>
      </c>
      <c r="Y158" s="8">
        <v>0.2</v>
      </c>
      <c r="Z158" s="8">
        <v>0.1</v>
      </c>
      <c r="AA158" s="6">
        <v>0.03</v>
      </c>
      <c r="AB158" s="6">
        <v>0.04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7">
        <v>0</v>
      </c>
      <c r="AO158" s="6">
        <v>0.02</v>
      </c>
      <c r="AP158" s="6">
        <v>0.01</v>
      </c>
      <c r="AQ158" s="8">
        <v>0.3</v>
      </c>
      <c r="AR158" s="6">
        <v>7.0000000000000007E-2</v>
      </c>
      <c r="AS158" s="8">
        <v>0</v>
      </c>
      <c r="AT158" s="7">
        <v>7</v>
      </c>
      <c r="AU158" s="6">
        <v>0.15</v>
      </c>
      <c r="AV158" s="7">
        <v>8</v>
      </c>
      <c r="AW158" s="6">
        <v>0</v>
      </c>
      <c r="AX158" s="6">
        <v>0</v>
      </c>
      <c r="AY158" s="6">
        <v>0.01</v>
      </c>
      <c r="AZ158" s="7">
        <v>0</v>
      </c>
      <c r="BA158" s="8">
        <v>0.2</v>
      </c>
      <c r="BB158" s="8">
        <v>0.4</v>
      </c>
      <c r="BC158" s="8">
        <v>0.6</v>
      </c>
      <c r="BD158" s="8">
        <v>0.2</v>
      </c>
      <c r="BE158" s="8">
        <v>0</v>
      </c>
      <c r="BF158" s="8">
        <v>0</v>
      </c>
      <c r="BG158" s="7">
        <v>0</v>
      </c>
      <c r="BH158" s="7">
        <v>0</v>
      </c>
      <c r="BI158" s="7">
        <v>0</v>
      </c>
      <c r="BJ158" s="7">
        <v>0</v>
      </c>
      <c r="BK158" s="8">
        <v>0</v>
      </c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9"/>
      <c r="CT158" s="1"/>
    </row>
    <row r="159" spans="1:107" ht="13.5" customHeight="1" x14ac:dyDescent="0.2">
      <c r="A159" s="103" t="s">
        <v>260</v>
      </c>
      <c r="B159" s="103" t="s">
        <v>87</v>
      </c>
      <c r="C159" s="103" t="s">
        <v>261</v>
      </c>
      <c r="D159" s="5" t="s">
        <v>264</v>
      </c>
      <c r="E159" s="10"/>
      <c r="F159" s="103" t="s">
        <v>714</v>
      </c>
      <c r="G159" s="103" t="s">
        <v>87</v>
      </c>
      <c r="H159" s="103" t="s">
        <v>261</v>
      </c>
      <c r="I159" s="5" t="s">
        <v>308</v>
      </c>
      <c r="J159" s="103" t="s">
        <v>621</v>
      </c>
      <c r="K159" s="6">
        <v>44</v>
      </c>
      <c r="L159" s="6">
        <v>11.9</v>
      </c>
      <c r="M159" s="7">
        <v>27</v>
      </c>
      <c r="N159" s="7">
        <v>33</v>
      </c>
      <c r="O159" s="8">
        <v>18.7</v>
      </c>
      <c r="P159" s="8">
        <v>0.2</v>
      </c>
      <c r="Q159" s="8">
        <v>1.3</v>
      </c>
      <c r="R159" s="8">
        <v>3.6</v>
      </c>
      <c r="S159" s="8">
        <v>0.1</v>
      </c>
      <c r="T159" s="7">
        <v>22</v>
      </c>
      <c r="U159" s="7">
        <v>34</v>
      </c>
      <c r="V159" s="7">
        <v>6</v>
      </c>
      <c r="W159" s="7">
        <v>2</v>
      </c>
      <c r="X159" s="7">
        <v>7</v>
      </c>
      <c r="Y159" s="8">
        <v>0.1</v>
      </c>
      <c r="Z159" s="8">
        <v>0</v>
      </c>
      <c r="AA159" s="6">
        <v>0.01</v>
      </c>
      <c r="AB159" s="6">
        <v>0.03</v>
      </c>
      <c r="AC159" s="7">
        <v>0</v>
      </c>
      <c r="AD159" s="7">
        <v>600</v>
      </c>
      <c r="AE159" s="7">
        <v>1670</v>
      </c>
      <c r="AF159" s="7">
        <v>1</v>
      </c>
      <c r="AG159" s="7">
        <v>1960</v>
      </c>
      <c r="AH159" s="7">
        <v>162</v>
      </c>
      <c r="AI159" s="8">
        <v>0</v>
      </c>
      <c r="AJ159" s="8">
        <v>0.30000000000000004</v>
      </c>
      <c r="AK159" s="8">
        <v>0</v>
      </c>
      <c r="AL159" s="8">
        <v>0.6</v>
      </c>
      <c r="AM159" s="8">
        <v>0</v>
      </c>
      <c r="AN159" s="7">
        <v>5</v>
      </c>
      <c r="AO159" s="6">
        <v>0.01</v>
      </c>
      <c r="AP159" s="6">
        <v>0.01</v>
      </c>
      <c r="AQ159" s="8">
        <v>0.1</v>
      </c>
      <c r="AR159" s="6">
        <v>0.02</v>
      </c>
      <c r="AS159" s="8">
        <v>0</v>
      </c>
      <c r="AT159" s="7">
        <v>5</v>
      </c>
      <c r="AU159" s="6">
        <v>0.06</v>
      </c>
      <c r="AV159" s="7">
        <v>1</v>
      </c>
      <c r="AW159" s="6">
        <v>0</v>
      </c>
      <c r="AX159" s="6">
        <v>0</v>
      </c>
      <c r="AY159" s="6">
        <v>0</v>
      </c>
      <c r="AZ159" s="7">
        <v>0</v>
      </c>
      <c r="BA159" s="8">
        <v>0.2</v>
      </c>
      <c r="BB159" s="8">
        <v>0.4</v>
      </c>
      <c r="BC159" s="8">
        <v>0.6</v>
      </c>
      <c r="BD159" s="8">
        <v>0</v>
      </c>
      <c r="BE159" s="8">
        <v>0</v>
      </c>
      <c r="BF159" s="8">
        <v>0</v>
      </c>
      <c r="BG159" s="7">
        <v>0</v>
      </c>
      <c r="BH159" s="7">
        <v>0</v>
      </c>
      <c r="BI159" s="7">
        <v>0</v>
      </c>
      <c r="BJ159" s="7">
        <v>0</v>
      </c>
      <c r="BK159" s="8">
        <v>0</v>
      </c>
      <c r="BL159" s="103"/>
      <c r="BM159" s="103"/>
      <c r="BN159" s="103"/>
      <c r="BO159" s="103" t="s">
        <v>671</v>
      </c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 t="s">
        <v>671</v>
      </c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9"/>
      <c r="CT159" s="1"/>
    </row>
    <row r="160" spans="1:107" ht="13.5" customHeight="1" x14ac:dyDescent="0.2">
      <c r="A160" s="4" t="s">
        <v>260</v>
      </c>
      <c r="B160" s="4" t="s">
        <v>87</v>
      </c>
      <c r="C160" s="4" t="s">
        <v>261</v>
      </c>
      <c r="D160" s="5" t="s">
        <v>264</v>
      </c>
      <c r="E160" s="10"/>
      <c r="F160" s="4" t="s">
        <v>714</v>
      </c>
      <c r="G160" s="4" t="s">
        <v>87</v>
      </c>
      <c r="H160" s="4" t="s">
        <v>261</v>
      </c>
      <c r="I160" s="5" t="s">
        <v>309</v>
      </c>
      <c r="J160" s="4" t="s">
        <v>622</v>
      </c>
      <c r="K160" s="6">
        <v>15</v>
      </c>
      <c r="L160" s="6">
        <v>6.45</v>
      </c>
      <c r="M160" s="7">
        <v>4</v>
      </c>
      <c r="N160" s="7">
        <v>0</v>
      </c>
      <c r="O160" s="8">
        <v>13.8</v>
      </c>
      <c r="P160" s="8">
        <v>0.3</v>
      </c>
      <c r="Q160" s="8">
        <v>0</v>
      </c>
      <c r="R160" s="8">
        <v>0.8</v>
      </c>
      <c r="S160" s="8">
        <v>0.1</v>
      </c>
      <c r="T160" s="7">
        <v>0</v>
      </c>
      <c r="U160" s="7">
        <v>41</v>
      </c>
      <c r="V160" s="7">
        <v>9</v>
      </c>
      <c r="W160" s="7">
        <v>3</v>
      </c>
      <c r="X160" s="7">
        <v>6</v>
      </c>
      <c r="Y160" s="8">
        <v>0.1</v>
      </c>
      <c r="Z160" s="8">
        <v>0</v>
      </c>
      <c r="AA160" s="6">
        <v>0.01</v>
      </c>
      <c r="AB160" s="6">
        <v>0.05</v>
      </c>
      <c r="AC160" s="7">
        <v>0</v>
      </c>
      <c r="AD160" s="7">
        <v>23</v>
      </c>
      <c r="AE160" s="7">
        <v>75</v>
      </c>
      <c r="AF160" s="7">
        <v>0</v>
      </c>
      <c r="AG160" s="7">
        <v>87</v>
      </c>
      <c r="AH160" s="7">
        <v>7</v>
      </c>
      <c r="AI160" s="8">
        <v>0</v>
      </c>
      <c r="AJ160" s="8">
        <v>0</v>
      </c>
      <c r="AK160" s="8">
        <v>0</v>
      </c>
      <c r="AL160" s="8">
        <v>0.1</v>
      </c>
      <c r="AM160" s="8">
        <v>0</v>
      </c>
      <c r="AN160" s="7">
        <v>8</v>
      </c>
      <c r="AO160" s="6">
        <v>0.01</v>
      </c>
      <c r="AP160" s="6">
        <v>0.02</v>
      </c>
      <c r="AQ160" s="8">
        <v>0.1</v>
      </c>
      <c r="AR160" s="6">
        <v>0.01</v>
      </c>
      <c r="AS160" s="8">
        <v>0</v>
      </c>
      <c r="AT160" s="7">
        <v>8</v>
      </c>
      <c r="AU160" s="6">
        <v>0.02</v>
      </c>
      <c r="AV160" s="7">
        <v>1</v>
      </c>
      <c r="AW160" s="6">
        <v>0</v>
      </c>
      <c r="AX160" s="6">
        <v>0</v>
      </c>
      <c r="AY160" s="6">
        <v>0</v>
      </c>
      <c r="AZ160" s="7">
        <v>0</v>
      </c>
      <c r="BA160" s="8">
        <v>0.1</v>
      </c>
      <c r="BB160" s="8">
        <v>0.3</v>
      </c>
      <c r="BC160" s="8">
        <v>0.4</v>
      </c>
      <c r="BD160" s="8">
        <v>0</v>
      </c>
      <c r="BE160" s="8">
        <v>0</v>
      </c>
      <c r="BF160" s="8">
        <v>0</v>
      </c>
      <c r="BG160" s="7">
        <v>0</v>
      </c>
      <c r="BH160" s="7">
        <v>0</v>
      </c>
      <c r="BI160" s="7">
        <v>0</v>
      </c>
      <c r="BJ160" s="7">
        <v>0</v>
      </c>
      <c r="BK160" s="8">
        <v>0</v>
      </c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9"/>
      <c r="CT160" s="1"/>
    </row>
    <row r="161" spans="1:107" ht="13.5" customHeight="1" x14ac:dyDescent="0.2">
      <c r="A161" s="4" t="s">
        <v>260</v>
      </c>
      <c r="B161" s="4" t="s">
        <v>87</v>
      </c>
      <c r="C161" s="4" t="s">
        <v>261</v>
      </c>
      <c r="D161" s="5" t="s">
        <v>265</v>
      </c>
      <c r="E161" s="4"/>
      <c r="F161" s="4" t="s">
        <v>714</v>
      </c>
      <c r="G161" s="4" t="s">
        <v>87</v>
      </c>
      <c r="H161" s="4" t="s">
        <v>261</v>
      </c>
      <c r="I161" s="5" t="s">
        <v>310</v>
      </c>
      <c r="J161" s="4" t="s">
        <v>623</v>
      </c>
      <c r="K161" s="6">
        <v>120.8</v>
      </c>
      <c r="L161" s="6">
        <v>41.39</v>
      </c>
      <c r="M161" s="7">
        <v>92</v>
      </c>
      <c r="N161" s="7">
        <v>383</v>
      </c>
      <c r="O161" s="8">
        <v>96.2</v>
      </c>
      <c r="P161" s="8">
        <v>2.8</v>
      </c>
      <c r="Q161" s="8">
        <v>2.3000000000000003</v>
      </c>
      <c r="R161" s="8">
        <v>17.8</v>
      </c>
      <c r="S161" s="8">
        <v>1.7000000000000002</v>
      </c>
      <c r="T161" s="7">
        <v>225</v>
      </c>
      <c r="U161" s="7">
        <v>387</v>
      </c>
      <c r="V161" s="7">
        <v>65</v>
      </c>
      <c r="W161" s="7">
        <v>24</v>
      </c>
      <c r="X161" s="7">
        <v>80</v>
      </c>
      <c r="Y161" s="8">
        <v>0.5</v>
      </c>
      <c r="Z161" s="8">
        <v>0.4</v>
      </c>
      <c r="AA161" s="6">
        <v>0.05</v>
      </c>
      <c r="AB161" s="6">
        <v>0.11</v>
      </c>
      <c r="AC161" s="7">
        <v>17</v>
      </c>
      <c r="AD161" s="7">
        <v>13</v>
      </c>
      <c r="AE161" s="7">
        <v>2737</v>
      </c>
      <c r="AF161" s="7">
        <v>63</v>
      </c>
      <c r="AG161" s="7">
        <v>2807</v>
      </c>
      <c r="AH161" s="7">
        <v>249</v>
      </c>
      <c r="AI161" s="8">
        <v>0</v>
      </c>
      <c r="AJ161" s="8">
        <v>3.4</v>
      </c>
      <c r="AK161" s="8">
        <v>0.1</v>
      </c>
      <c r="AL161" s="8">
        <v>0.7</v>
      </c>
      <c r="AM161" s="8">
        <v>0</v>
      </c>
      <c r="AN161" s="7">
        <v>16</v>
      </c>
      <c r="AO161" s="6">
        <v>7.0000000000000007E-2</v>
      </c>
      <c r="AP161" s="6">
        <v>0.15</v>
      </c>
      <c r="AQ161" s="8">
        <v>1.2000000000000002</v>
      </c>
      <c r="AR161" s="6">
        <v>0.16</v>
      </c>
      <c r="AS161" s="8">
        <v>0.2</v>
      </c>
      <c r="AT161" s="7">
        <v>27</v>
      </c>
      <c r="AU161" s="6">
        <v>0.69</v>
      </c>
      <c r="AV161" s="7">
        <v>22</v>
      </c>
      <c r="AW161" s="6">
        <v>1.41</v>
      </c>
      <c r="AX161" s="6">
        <v>0.62</v>
      </c>
      <c r="AY161" s="6">
        <v>0.11000000000000001</v>
      </c>
      <c r="AZ161" s="7">
        <v>8</v>
      </c>
      <c r="BA161" s="8">
        <v>0.6</v>
      </c>
      <c r="BB161" s="8">
        <v>2.2000000000000002</v>
      </c>
      <c r="BC161" s="8">
        <v>2.9</v>
      </c>
      <c r="BD161" s="8">
        <v>0.60000000000000009</v>
      </c>
      <c r="BE161" s="8">
        <v>2.2000000000000002</v>
      </c>
      <c r="BF161" s="8">
        <v>2.2000000000000002</v>
      </c>
      <c r="BG161" s="7">
        <v>12</v>
      </c>
      <c r="BH161" s="7">
        <v>2</v>
      </c>
      <c r="BI161" s="7">
        <v>0</v>
      </c>
      <c r="BJ161" s="7">
        <v>2</v>
      </c>
      <c r="BK161" s="8">
        <v>1.8</v>
      </c>
      <c r="BL161" s="4" t="s">
        <v>671</v>
      </c>
      <c r="BM161" s="4"/>
      <c r="BN161" s="4"/>
      <c r="BO161" s="4" t="s">
        <v>671</v>
      </c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 t="s">
        <v>671</v>
      </c>
      <c r="CC161" s="4" t="s">
        <v>671</v>
      </c>
      <c r="CD161" s="4"/>
      <c r="CE161" s="4"/>
      <c r="CF161" s="4"/>
      <c r="CG161" s="4"/>
      <c r="CH161" s="4"/>
      <c r="CI161" s="4"/>
      <c r="CJ161" s="4"/>
      <c r="CK161" s="4"/>
      <c r="CL161" s="4"/>
      <c r="CM161" s="9"/>
      <c r="CT161" s="1"/>
    </row>
    <row r="162" spans="1:107" ht="13.5" customHeight="1" x14ac:dyDescent="0.2">
      <c r="A162" s="4" t="s">
        <v>260</v>
      </c>
      <c r="B162" s="4" t="s">
        <v>87</v>
      </c>
      <c r="C162" s="4" t="s">
        <v>261</v>
      </c>
      <c r="D162" s="5" t="s">
        <v>266</v>
      </c>
      <c r="E162" s="4"/>
      <c r="F162" s="4" t="s">
        <v>714</v>
      </c>
      <c r="G162" s="4" t="s">
        <v>87</v>
      </c>
      <c r="H162" s="4" t="s">
        <v>261</v>
      </c>
      <c r="I162" s="5" t="s">
        <v>313</v>
      </c>
      <c r="J162" s="4" t="s">
        <v>556</v>
      </c>
      <c r="K162" s="6">
        <v>90</v>
      </c>
      <c r="L162" s="6">
        <v>28.08</v>
      </c>
      <c r="M162" s="7">
        <v>315</v>
      </c>
      <c r="N162" s="7">
        <v>1324</v>
      </c>
      <c r="O162" s="8">
        <v>13.5</v>
      </c>
      <c r="P162" s="8">
        <v>5.6000000000000005</v>
      </c>
      <c r="Q162" s="8">
        <v>0.89999999999999991</v>
      </c>
      <c r="R162" s="8">
        <v>69.599999999999994</v>
      </c>
      <c r="S162" s="8">
        <v>0.4</v>
      </c>
      <c r="T162" s="7">
        <v>1</v>
      </c>
      <c r="U162" s="7">
        <v>101</v>
      </c>
      <c r="V162" s="7">
        <v>8</v>
      </c>
      <c r="W162" s="7">
        <v>24</v>
      </c>
      <c r="X162" s="7">
        <v>97</v>
      </c>
      <c r="Y162" s="8">
        <v>0.8</v>
      </c>
      <c r="Z162" s="8">
        <v>1.2</v>
      </c>
      <c r="AA162" s="6">
        <v>0.2</v>
      </c>
      <c r="AB162" s="6">
        <v>0.73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7">
        <v>0</v>
      </c>
      <c r="AO162" s="6">
        <v>0.08</v>
      </c>
      <c r="AP162" s="6">
        <v>0.02</v>
      </c>
      <c r="AQ162" s="8">
        <v>1.5</v>
      </c>
      <c r="AR162" s="6">
        <v>0.11</v>
      </c>
      <c r="AS162" s="8">
        <v>0</v>
      </c>
      <c r="AT162" s="7">
        <v>11</v>
      </c>
      <c r="AU162" s="6">
        <v>0.55000000000000004</v>
      </c>
      <c r="AV162" s="7">
        <v>0</v>
      </c>
      <c r="AW162" s="6">
        <v>0.28999999999999998</v>
      </c>
      <c r="AX162" s="6">
        <v>0.16999999999999998</v>
      </c>
      <c r="AY162" s="6">
        <v>0.33</v>
      </c>
      <c r="AZ162" s="7">
        <v>0</v>
      </c>
      <c r="BA162" s="8">
        <v>0.8</v>
      </c>
      <c r="BB162" s="8">
        <v>1</v>
      </c>
      <c r="BC162" s="8">
        <v>2.6</v>
      </c>
      <c r="BD162" s="8">
        <v>0</v>
      </c>
      <c r="BE162" s="8">
        <v>1.1000000000000001</v>
      </c>
      <c r="BF162" s="8">
        <v>0.2</v>
      </c>
      <c r="BG162" s="7">
        <v>0</v>
      </c>
      <c r="BH162" s="7">
        <v>0</v>
      </c>
      <c r="BI162" s="7">
        <v>0</v>
      </c>
      <c r="BJ162" s="7">
        <v>2</v>
      </c>
      <c r="BK162" s="8">
        <v>0.5</v>
      </c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9"/>
      <c r="CT162" s="1"/>
    </row>
    <row r="163" spans="1:107" s="64" customFormat="1" ht="13.5" customHeight="1" x14ac:dyDescent="0.2">
      <c r="A163" s="58" t="s">
        <v>260</v>
      </c>
      <c r="B163" s="58" t="s">
        <v>87</v>
      </c>
      <c r="C163" s="58" t="s">
        <v>261</v>
      </c>
      <c r="D163" s="59" t="s">
        <v>267</v>
      </c>
      <c r="E163" s="58"/>
      <c r="F163" s="58" t="s">
        <v>714</v>
      </c>
      <c r="G163" s="58" t="s">
        <v>87</v>
      </c>
      <c r="H163" s="58" t="s">
        <v>261</v>
      </c>
      <c r="I163" s="59" t="s">
        <v>314</v>
      </c>
      <c r="J163" s="58" t="s">
        <v>674</v>
      </c>
      <c r="K163" s="60">
        <v>181</v>
      </c>
      <c r="L163" s="60">
        <v>11.25</v>
      </c>
      <c r="M163" s="61">
        <v>25</v>
      </c>
      <c r="N163" s="61">
        <v>16</v>
      </c>
      <c r="O163" s="62">
        <v>24.1</v>
      </c>
      <c r="P163" s="62">
        <v>1.2</v>
      </c>
      <c r="Q163" s="62">
        <v>0.4</v>
      </c>
      <c r="R163" s="62">
        <v>4.2</v>
      </c>
      <c r="S163" s="62">
        <v>1</v>
      </c>
      <c r="T163" s="61">
        <v>289</v>
      </c>
      <c r="U163" s="61">
        <v>45</v>
      </c>
      <c r="V163" s="61">
        <v>6</v>
      </c>
      <c r="W163" s="61">
        <v>3</v>
      </c>
      <c r="X163" s="61">
        <v>4</v>
      </c>
      <c r="Y163" s="62">
        <v>0</v>
      </c>
      <c r="Z163" s="62">
        <v>0</v>
      </c>
      <c r="AA163" s="60">
        <v>0</v>
      </c>
      <c r="AB163" s="60">
        <v>0.02</v>
      </c>
      <c r="AC163" s="61">
        <v>0</v>
      </c>
      <c r="AD163" s="61">
        <v>0</v>
      </c>
      <c r="AE163" s="61">
        <v>4</v>
      </c>
      <c r="AF163" s="61">
        <v>0</v>
      </c>
      <c r="AG163" s="61">
        <v>4</v>
      </c>
      <c r="AH163" s="61">
        <v>0</v>
      </c>
      <c r="AI163" s="62">
        <v>0</v>
      </c>
      <c r="AJ163" s="62">
        <v>0</v>
      </c>
      <c r="AK163" s="62">
        <v>0</v>
      </c>
      <c r="AL163" s="62">
        <v>0</v>
      </c>
      <c r="AM163" s="62">
        <v>0</v>
      </c>
      <c r="AN163" s="61">
        <v>29</v>
      </c>
      <c r="AO163" s="60">
        <v>0</v>
      </c>
      <c r="AP163" s="60">
        <v>0</v>
      </c>
      <c r="AQ163" s="62">
        <v>0</v>
      </c>
      <c r="AR163" s="60">
        <v>0.02</v>
      </c>
      <c r="AS163" s="62">
        <v>0</v>
      </c>
      <c r="AT163" s="61">
        <v>9</v>
      </c>
      <c r="AU163" s="60">
        <v>0.03</v>
      </c>
      <c r="AV163" s="61">
        <v>3</v>
      </c>
      <c r="AW163" s="60">
        <v>0</v>
      </c>
      <c r="AX163" s="60">
        <v>0</v>
      </c>
      <c r="AY163" s="60">
        <v>0</v>
      </c>
      <c r="AZ163" s="61">
        <v>0</v>
      </c>
      <c r="BA163" s="62">
        <v>0.1</v>
      </c>
      <c r="BB163" s="62">
        <v>0.2</v>
      </c>
      <c r="BC163" s="62">
        <v>0.30000000000000004</v>
      </c>
      <c r="BD163" s="62">
        <v>0.7</v>
      </c>
      <c r="BE163" s="62">
        <v>0.2</v>
      </c>
      <c r="BF163" s="62">
        <v>0</v>
      </c>
      <c r="BG163" s="61">
        <v>0</v>
      </c>
      <c r="BH163" s="61">
        <v>0</v>
      </c>
      <c r="BI163" s="61">
        <v>0</v>
      </c>
      <c r="BJ163" s="61">
        <v>0</v>
      </c>
      <c r="BK163" s="62">
        <v>0.1</v>
      </c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 t="s">
        <v>671</v>
      </c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63"/>
      <c r="CO163" s="67">
        <f>SUM(M157:M163)</f>
        <v>780</v>
      </c>
      <c r="CP163" s="68">
        <f>SUM(P157:P163)</f>
        <v>34.700000000000003</v>
      </c>
      <c r="CQ163" s="68">
        <f>SUM(Q157:Q163)</f>
        <v>25.599999999999998</v>
      </c>
      <c r="CR163" s="68">
        <f>SUM(R157:R163)</f>
        <v>105.7</v>
      </c>
      <c r="CS163" s="68">
        <f>SUM(BD157:BD163)</f>
        <v>3.4000000000000004</v>
      </c>
      <c r="CT163" s="82">
        <v>147</v>
      </c>
      <c r="CU163" s="78">
        <f>$CP163*4/CO163*100</f>
        <v>17.794871794871796</v>
      </c>
      <c r="CV163" s="78">
        <f>CQ163*9/CO163*100</f>
        <v>29.538461538461537</v>
      </c>
      <c r="CW163" s="78">
        <f>CR163*4/CO163*100</f>
        <v>54.205128205128204</v>
      </c>
      <c r="CX163" s="79" t="str">
        <f>IF(AND(CO163&gt;=650,CO163&lt;=850),"○","×")</f>
        <v>○</v>
      </c>
      <c r="CY163" s="79" t="str">
        <f>IF((CS163&lt;3.5),"○","×")</f>
        <v>○</v>
      </c>
      <c r="CZ163" s="79" t="str">
        <f>IF(AND(CT163&gt;=140),"○","×")</f>
        <v>○</v>
      </c>
      <c r="DA163" s="79" t="str">
        <f>IF(AND(CU163&gt;=12.5,CU163&lt;=20.4),"○","×")</f>
        <v>○</v>
      </c>
      <c r="DB163" s="79" t="str">
        <f>IF(AND(CV163&gt;=20.4,CV163&lt;=30.4),"○","×")</f>
        <v>○</v>
      </c>
      <c r="DC163" s="79" t="str">
        <f>IF(AND(CW163&gt;=49.5,CW163&lt;=65.4),"○","×")</f>
        <v>○</v>
      </c>
    </row>
    <row r="164" spans="1:107" ht="13.5" customHeight="1" x14ac:dyDescent="0.2">
      <c r="A164" s="89" t="s">
        <v>268</v>
      </c>
      <c r="B164" s="89" t="s">
        <v>87</v>
      </c>
      <c r="C164" s="94" t="s">
        <v>269</v>
      </c>
      <c r="D164" s="90" t="s">
        <v>270</v>
      </c>
      <c r="E164" s="94" t="s">
        <v>269</v>
      </c>
      <c r="F164" s="94" t="s">
        <v>715</v>
      </c>
      <c r="G164" s="94" t="s">
        <v>87</v>
      </c>
      <c r="H164" s="94" t="s">
        <v>269</v>
      </c>
      <c r="I164" s="90" t="s">
        <v>315</v>
      </c>
      <c r="J164" s="94" t="s">
        <v>624</v>
      </c>
      <c r="K164" s="91">
        <v>156.42000000000002</v>
      </c>
      <c r="L164" s="91">
        <v>142.01</v>
      </c>
      <c r="M164" s="95">
        <v>307</v>
      </c>
      <c r="N164" s="95">
        <v>1142</v>
      </c>
      <c r="O164" s="96">
        <v>103.60000000000001</v>
      </c>
      <c r="P164" s="96">
        <v>24.299999999999997</v>
      </c>
      <c r="Q164" s="96">
        <v>21.7</v>
      </c>
      <c r="R164" s="96">
        <v>4.8</v>
      </c>
      <c r="S164" s="96">
        <v>2.2000000000000002</v>
      </c>
      <c r="T164" s="95">
        <v>400</v>
      </c>
      <c r="U164" s="95">
        <v>431</v>
      </c>
      <c r="V164" s="95">
        <v>13</v>
      </c>
      <c r="W164" s="95">
        <v>39</v>
      </c>
      <c r="X164" s="95">
        <v>263</v>
      </c>
      <c r="Y164" s="96">
        <v>1</v>
      </c>
      <c r="Z164" s="96">
        <v>2.3000000000000003</v>
      </c>
      <c r="AA164" s="97">
        <v>6.9999999999999993E-2</v>
      </c>
      <c r="AB164" s="97">
        <v>7.0000000000000007E-2</v>
      </c>
      <c r="AC164" s="95">
        <v>56</v>
      </c>
      <c r="AD164" s="95">
        <v>0</v>
      </c>
      <c r="AE164" s="95">
        <v>0</v>
      </c>
      <c r="AF164" s="95">
        <v>0</v>
      </c>
      <c r="AG164" s="95">
        <v>0</v>
      </c>
      <c r="AH164" s="95">
        <v>56</v>
      </c>
      <c r="AI164" s="96">
        <v>0.6</v>
      </c>
      <c r="AJ164" s="96">
        <v>1.2</v>
      </c>
      <c r="AK164" s="96">
        <v>0</v>
      </c>
      <c r="AL164" s="96">
        <v>0.4</v>
      </c>
      <c r="AM164" s="96">
        <v>0</v>
      </c>
      <c r="AN164" s="95">
        <v>42</v>
      </c>
      <c r="AO164" s="97">
        <v>0.17</v>
      </c>
      <c r="AP164" s="97">
        <v>0.22</v>
      </c>
      <c r="AQ164" s="96">
        <v>6.9</v>
      </c>
      <c r="AR164" s="97">
        <v>0.35</v>
      </c>
      <c r="AS164" s="96">
        <v>0.4</v>
      </c>
      <c r="AT164" s="95">
        <v>18</v>
      </c>
      <c r="AU164" s="97">
        <v>1.1599999999999999</v>
      </c>
      <c r="AV164" s="95">
        <v>4</v>
      </c>
      <c r="AW164" s="97">
        <v>6.129999999999999</v>
      </c>
      <c r="AX164" s="97">
        <v>10.07</v>
      </c>
      <c r="AY164" s="97">
        <v>2.9599999999999995</v>
      </c>
      <c r="AZ164" s="95">
        <v>125</v>
      </c>
      <c r="BA164" s="96">
        <v>0.1</v>
      </c>
      <c r="BB164" s="96">
        <v>0.1</v>
      </c>
      <c r="BC164" s="96">
        <v>0.1</v>
      </c>
      <c r="BD164" s="96">
        <v>1.1000000000000001</v>
      </c>
      <c r="BE164" s="96">
        <v>24.2</v>
      </c>
      <c r="BF164" s="96">
        <v>20</v>
      </c>
      <c r="BG164" s="95">
        <v>0</v>
      </c>
      <c r="BH164" s="95">
        <v>24</v>
      </c>
      <c r="BI164" s="95">
        <v>0</v>
      </c>
      <c r="BJ164" s="95">
        <v>4</v>
      </c>
      <c r="BK164" s="96">
        <v>5</v>
      </c>
      <c r="BL164" s="94" t="s">
        <v>671</v>
      </c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 t="s">
        <v>671</v>
      </c>
      <c r="CD164" s="94"/>
      <c r="CE164" s="94"/>
      <c r="CF164" s="94"/>
      <c r="CG164" s="94"/>
      <c r="CH164" s="94"/>
      <c r="CI164" s="94"/>
      <c r="CJ164" s="94"/>
      <c r="CK164" s="94"/>
      <c r="CL164" s="94"/>
      <c r="CM164" s="98"/>
      <c r="CT164" s="1"/>
    </row>
    <row r="165" spans="1:107" ht="13.5" customHeight="1" x14ac:dyDescent="0.2">
      <c r="A165" s="103" t="s">
        <v>268</v>
      </c>
      <c r="B165" s="103" t="s">
        <v>87</v>
      </c>
      <c r="C165" s="103" t="s">
        <v>269</v>
      </c>
      <c r="D165" s="5" t="s">
        <v>271</v>
      </c>
      <c r="E165" s="10" t="s">
        <v>525</v>
      </c>
      <c r="F165" s="103" t="s">
        <v>715</v>
      </c>
      <c r="G165" s="103" t="s">
        <v>87</v>
      </c>
      <c r="H165" s="103" t="s">
        <v>269</v>
      </c>
      <c r="I165" s="5" t="s">
        <v>316</v>
      </c>
      <c r="J165" s="103" t="s">
        <v>613</v>
      </c>
      <c r="K165" s="6">
        <v>30</v>
      </c>
      <c r="L165" s="6">
        <v>14.1</v>
      </c>
      <c r="M165" s="7">
        <v>11</v>
      </c>
      <c r="N165" s="7">
        <v>47</v>
      </c>
      <c r="O165" s="8">
        <v>25.9</v>
      </c>
      <c r="P165" s="8">
        <v>1.6</v>
      </c>
      <c r="Q165" s="8">
        <v>0.2</v>
      </c>
      <c r="R165" s="8">
        <v>2</v>
      </c>
      <c r="S165" s="8">
        <v>0.4</v>
      </c>
      <c r="T165" s="7">
        <v>2</v>
      </c>
      <c r="U165" s="7">
        <v>138</v>
      </c>
      <c r="V165" s="7">
        <v>15</v>
      </c>
      <c r="W165" s="7">
        <v>9</v>
      </c>
      <c r="X165" s="7">
        <v>33</v>
      </c>
      <c r="Y165" s="8">
        <v>0.4</v>
      </c>
      <c r="Z165" s="8">
        <v>0.2</v>
      </c>
      <c r="AA165" s="6">
        <v>0.03</v>
      </c>
      <c r="AB165" s="6">
        <v>0.08</v>
      </c>
      <c r="AC165" s="7">
        <v>0</v>
      </c>
      <c r="AD165" s="7">
        <v>0</v>
      </c>
      <c r="AE165" s="7">
        <v>270</v>
      </c>
      <c r="AF165" s="7">
        <v>2</v>
      </c>
      <c r="AG165" s="7">
        <v>270</v>
      </c>
      <c r="AH165" s="7">
        <v>23</v>
      </c>
      <c r="AI165" s="8">
        <v>0</v>
      </c>
      <c r="AJ165" s="8">
        <v>0.9</v>
      </c>
      <c r="AK165" s="8">
        <v>0</v>
      </c>
      <c r="AL165" s="8">
        <v>0.1</v>
      </c>
      <c r="AM165" s="8">
        <v>0</v>
      </c>
      <c r="AN165" s="7">
        <v>63</v>
      </c>
      <c r="AO165" s="6">
        <v>0.05</v>
      </c>
      <c r="AP165" s="6">
        <v>7.0000000000000007E-2</v>
      </c>
      <c r="AQ165" s="8">
        <v>0.3</v>
      </c>
      <c r="AR165" s="6">
        <v>0.09</v>
      </c>
      <c r="AS165" s="8">
        <v>0</v>
      </c>
      <c r="AT165" s="7">
        <v>66</v>
      </c>
      <c r="AU165" s="6">
        <v>0.43</v>
      </c>
      <c r="AV165" s="7">
        <v>42</v>
      </c>
      <c r="AW165" s="6">
        <v>0.02</v>
      </c>
      <c r="AX165" s="6">
        <v>0.02</v>
      </c>
      <c r="AY165" s="6">
        <v>0.03</v>
      </c>
      <c r="AZ165" s="7">
        <v>0</v>
      </c>
      <c r="BA165" s="8">
        <v>0.3</v>
      </c>
      <c r="BB165" s="8">
        <v>1.3</v>
      </c>
      <c r="BC165" s="8">
        <v>1.5</v>
      </c>
      <c r="BD165" s="8">
        <v>0</v>
      </c>
      <c r="BE165" s="8">
        <v>1.1000000000000001</v>
      </c>
      <c r="BF165" s="8">
        <v>0.1</v>
      </c>
      <c r="BG165" s="7">
        <v>0</v>
      </c>
      <c r="BH165" s="7">
        <v>1</v>
      </c>
      <c r="BI165" s="7">
        <v>0</v>
      </c>
      <c r="BJ165" s="7">
        <v>3</v>
      </c>
      <c r="BK165" s="8">
        <v>3.9</v>
      </c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9"/>
      <c r="CT165" s="1"/>
    </row>
    <row r="166" spans="1:107" ht="13.5" customHeight="1" x14ac:dyDescent="0.2">
      <c r="A166" s="4" t="s">
        <v>268</v>
      </c>
      <c r="B166" s="4" t="s">
        <v>87</v>
      </c>
      <c r="C166" s="4" t="s">
        <v>269</v>
      </c>
      <c r="D166" s="5" t="s">
        <v>271</v>
      </c>
      <c r="E166" s="10"/>
      <c r="F166" s="4" t="s">
        <v>715</v>
      </c>
      <c r="G166" s="4" t="s">
        <v>87</v>
      </c>
      <c r="H166" s="4" t="s">
        <v>269</v>
      </c>
      <c r="I166" s="5" t="s">
        <v>317</v>
      </c>
      <c r="J166" s="4" t="s">
        <v>566</v>
      </c>
      <c r="K166" s="6">
        <v>44</v>
      </c>
      <c r="L166" s="6">
        <v>5.41</v>
      </c>
      <c r="M166" s="7">
        <v>27</v>
      </c>
      <c r="N166" s="7">
        <v>63</v>
      </c>
      <c r="O166" s="8">
        <v>18.5</v>
      </c>
      <c r="P166" s="8">
        <v>0.1</v>
      </c>
      <c r="Q166" s="8">
        <v>1.3</v>
      </c>
      <c r="R166" s="8">
        <v>3.9</v>
      </c>
      <c r="S166" s="8">
        <v>0.2</v>
      </c>
      <c r="T166" s="7">
        <v>15</v>
      </c>
      <c r="U166" s="7">
        <v>60</v>
      </c>
      <c r="V166" s="7">
        <v>6</v>
      </c>
      <c r="W166" s="7">
        <v>2</v>
      </c>
      <c r="X166" s="7">
        <v>5</v>
      </c>
      <c r="Y166" s="8">
        <v>0</v>
      </c>
      <c r="Z166" s="8">
        <v>0</v>
      </c>
      <c r="AA166" s="6">
        <v>0.01</v>
      </c>
      <c r="AB166" s="6">
        <v>0.02</v>
      </c>
      <c r="AC166" s="7">
        <v>0</v>
      </c>
      <c r="AD166" s="7">
        <v>660</v>
      </c>
      <c r="AE166" s="7">
        <v>1390</v>
      </c>
      <c r="AF166" s="7">
        <v>1</v>
      </c>
      <c r="AG166" s="7">
        <v>1720</v>
      </c>
      <c r="AH166" s="7">
        <v>144</v>
      </c>
      <c r="AI166" s="8">
        <v>0</v>
      </c>
      <c r="AJ166" s="8">
        <v>0.30000000000000004</v>
      </c>
      <c r="AK166" s="8">
        <v>0</v>
      </c>
      <c r="AL166" s="8">
        <v>0.6</v>
      </c>
      <c r="AM166" s="8">
        <v>0</v>
      </c>
      <c r="AN166" s="7">
        <v>7</v>
      </c>
      <c r="AO166" s="6">
        <v>0.01</v>
      </c>
      <c r="AP166" s="6">
        <v>0.01</v>
      </c>
      <c r="AQ166" s="8">
        <v>0.2</v>
      </c>
      <c r="AR166" s="6">
        <v>0.02</v>
      </c>
      <c r="AS166" s="8">
        <v>0</v>
      </c>
      <c r="AT166" s="7">
        <v>4</v>
      </c>
      <c r="AU166" s="6">
        <v>7.0000000000000007E-2</v>
      </c>
      <c r="AV166" s="7">
        <v>1</v>
      </c>
      <c r="AW166" s="6">
        <v>0</v>
      </c>
      <c r="AX166" s="6">
        <v>0</v>
      </c>
      <c r="AY166" s="6">
        <v>0.01</v>
      </c>
      <c r="AZ166" s="7">
        <v>0</v>
      </c>
      <c r="BA166" s="8">
        <v>0.1</v>
      </c>
      <c r="BB166" s="8">
        <v>0.4</v>
      </c>
      <c r="BC166" s="8">
        <v>0.6</v>
      </c>
      <c r="BD166" s="8">
        <v>0</v>
      </c>
      <c r="BE166" s="8">
        <v>0.1</v>
      </c>
      <c r="BF166" s="8">
        <v>0</v>
      </c>
      <c r="BG166" s="7">
        <v>0</v>
      </c>
      <c r="BH166" s="7">
        <v>0</v>
      </c>
      <c r="BI166" s="7">
        <v>0</v>
      </c>
      <c r="BJ166" s="7">
        <v>0</v>
      </c>
      <c r="BK166" s="8">
        <v>0</v>
      </c>
      <c r="BL166" s="4"/>
      <c r="BM166" s="4"/>
      <c r="BN166" s="4"/>
      <c r="BO166" s="4" t="s">
        <v>671</v>
      </c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 t="s">
        <v>671</v>
      </c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9"/>
      <c r="CT166" s="1"/>
    </row>
    <row r="167" spans="1:107" ht="13.5" customHeight="1" x14ac:dyDescent="0.2">
      <c r="A167" s="4" t="s">
        <v>268</v>
      </c>
      <c r="B167" s="4" t="s">
        <v>87</v>
      </c>
      <c r="C167" s="4" t="s">
        <v>269</v>
      </c>
      <c r="D167" s="5" t="s">
        <v>272</v>
      </c>
      <c r="E167" s="10"/>
      <c r="F167" s="4" t="s">
        <v>715</v>
      </c>
      <c r="G167" s="4" t="s">
        <v>87</v>
      </c>
      <c r="H167" s="4" t="s">
        <v>269</v>
      </c>
      <c r="I167" s="5" t="s">
        <v>318</v>
      </c>
      <c r="J167" s="4" t="s">
        <v>625</v>
      </c>
      <c r="K167" s="6">
        <v>50.2</v>
      </c>
      <c r="L167" s="6">
        <v>17.03</v>
      </c>
      <c r="M167" s="7">
        <v>37</v>
      </c>
      <c r="N167" s="7">
        <v>0</v>
      </c>
      <c r="O167" s="8">
        <v>40.5</v>
      </c>
      <c r="P167" s="8">
        <v>0.8</v>
      </c>
      <c r="Q167" s="8">
        <v>0.1</v>
      </c>
      <c r="R167" s="8">
        <v>8.4</v>
      </c>
      <c r="S167" s="8">
        <v>0.5</v>
      </c>
      <c r="T167" s="7">
        <v>79</v>
      </c>
      <c r="U167" s="7">
        <v>170</v>
      </c>
      <c r="V167" s="7">
        <v>1</v>
      </c>
      <c r="W167" s="7">
        <v>9</v>
      </c>
      <c r="X167" s="7">
        <v>13</v>
      </c>
      <c r="Y167" s="8">
        <v>0.2</v>
      </c>
      <c r="Z167" s="8">
        <v>0.1</v>
      </c>
      <c r="AA167" s="6">
        <v>0.04</v>
      </c>
      <c r="AB167" s="6">
        <v>0.05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8">
        <v>0</v>
      </c>
      <c r="AJ167" s="8">
        <v>0.1</v>
      </c>
      <c r="AK167" s="8">
        <v>0</v>
      </c>
      <c r="AL167" s="8">
        <v>0</v>
      </c>
      <c r="AM167" s="8">
        <v>0</v>
      </c>
      <c r="AN167" s="7">
        <v>0</v>
      </c>
      <c r="AO167" s="6">
        <v>0.03</v>
      </c>
      <c r="AP167" s="6">
        <v>0.02</v>
      </c>
      <c r="AQ167" s="8">
        <v>0.4</v>
      </c>
      <c r="AR167" s="6">
        <v>0.09</v>
      </c>
      <c r="AS167" s="8">
        <v>0</v>
      </c>
      <c r="AT167" s="7">
        <v>9</v>
      </c>
      <c r="AU167" s="6">
        <v>0.19</v>
      </c>
      <c r="AV167" s="7">
        <v>11</v>
      </c>
      <c r="AW167" s="6">
        <v>0.01</v>
      </c>
      <c r="AX167" s="6">
        <v>0</v>
      </c>
      <c r="AY167" s="6">
        <v>0.01</v>
      </c>
      <c r="AZ167" s="7">
        <v>0</v>
      </c>
      <c r="BA167" s="8">
        <v>0.3</v>
      </c>
      <c r="BB167" s="8">
        <v>0.6</v>
      </c>
      <c r="BC167" s="8">
        <v>0.8</v>
      </c>
      <c r="BD167" s="8">
        <v>0.2</v>
      </c>
      <c r="BE167" s="8">
        <v>0</v>
      </c>
      <c r="BF167" s="8">
        <v>0</v>
      </c>
      <c r="BG167" s="7">
        <v>0</v>
      </c>
      <c r="BH167" s="7">
        <v>0</v>
      </c>
      <c r="BI167" s="7">
        <v>0</v>
      </c>
      <c r="BJ167" s="7">
        <v>0</v>
      </c>
      <c r="BK167" s="8">
        <v>0</v>
      </c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9"/>
      <c r="CT167" s="1"/>
    </row>
    <row r="168" spans="1:107" ht="13.5" customHeight="1" x14ac:dyDescent="0.2">
      <c r="A168" s="4" t="s">
        <v>268</v>
      </c>
      <c r="B168" s="4" t="s">
        <v>87</v>
      </c>
      <c r="C168" s="4" t="s">
        <v>269</v>
      </c>
      <c r="D168" s="5" t="s">
        <v>273</v>
      </c>
      <c r="E168" s="4"/>
      <c r="F168" s="4" t="s">
        <v>715</v>
      </c>
      <c r="G168" s="4" t="s">
        <v>87</v>
      </c>
      <c r="H168" s="4" t="s">
        <v>269</v>
      </c>
      <c r="I168" s="5" t="s">
        <v>321</v>
      </c>
      <c r="J168" s="4" t="s">
        <v>626</v>
      </c>
      <c r="K168" s="6">
        <v>73</v>
      </c>
      <c r="L168" s="6">
        <v>32.14</v>
      </c>
      <c r="M168" s="7">
        <v>66</v>
      </c>
      <c r="N168" s="7">
        <v>203</v>
      </c>
      <c r="O168" s="8">
        <v>54.699999999999996</v>
      </c>
      <c r="P168" s="8">
        <v>1.7999999999999998</v>
      </c>
      <c r="Q168" s="8">
        <v>1.2</v>
      </c>
      <c r="R168" s="8">
        <v>14.4</v>
      </c>
      <c r="S168" s="8">
        <v>1.2</v>
      </c>
      <c r="T168" s="7">
        <v>118</v>
      </c>
      <c r="U168" s="7">
        <v>301</v>
      </c>
      <c r="V168" s="7">
        <v>15</v>
      </c>
      <c r="W168" s="7">
        <v>20</v>
      </c>
      <c r="X168" s="7">
        <v>38</v>
      </c>
      <c r="Y168" s="8">
        <v>0.4</v>
      </c>
      <c r="Z168" s="8">
        <v>0.30000000000000004</v>
      </c>
      <c r="AA168" s="6">
        <v>6.0000000000000005E-2</v>
      </c>
      <c r="AB168" s="6">
        <v>0.18</v>
      </c>
      <c r="AC168" s="7">
        <v>0</v>
      </c>
      <c r="AD168" s="7">
        <v>26</v>
      </c>
      <c r="AE168" s="7">
        <v>2390</v>
      </c>
      <c r="AF168" s="7">
        <v>54</v>
      </c>
      <c r="AG168" s="7">
        <v>2458</v>
      </c>
      <c r="AH168" s="7">
        <v>203</v>
      </c>
      <c r="AI168" s="8">
        <v>0</v>
      </c>
      <c r="AJ168" s="8">
        <v>5.8</v>
      </c>
      <c r="AK168" s="8">
        <v>0.1</v>
      </c>
      <c r="AL168" s="8">
        <v>0.7</v>
      </c>
      <c r="AM168" s="8">
        <v>0</v>
      </c>
      <c r="AN168" s="7">
        <v>18</v>
      </c>
      <c r="AO168" s="6">
        <v>0.05</v>
      </c>
      <c r="AP168" s="6">
        <v>6.0000000000000005E-2</v>
      </c>
      <c r="AQ168" s="8">
        <v>1.3</v>
      </c>
      <c r="AR168" s="6">
        <v>0.13</v>
      </c>
      <c r="AS168" s="8">
        <v>0</v>
      </c>
      <c r="AT168" s="7">
        <v>30</v>
      </c>
      <c r="AU168" s="6">
        <v>0.44</v>
      </c>
      <c r="AV168" s="7">
        <v>20</v>
      </c>
      <c r="AW168" s="6">
        <v>0.22</v>
      </c>
      <c r="AX168" s="6">
        <v>0.5</v>
      </c>
      <c r="AY168" s="6">
        <v>0.33999999999999997</v>
      </c>
      <c r="AZ168" s="7">
        <v>0</v>
      </c>
      <c r="BA168" s="8">
        <v>0.6</v>
      </c>
      <c r="BB168" s="8">
        <v>2.2000000000000002</v>
      </c>
      <c r="BC168" s="8">
        <v>2.9</v>
      </c>
      <c r="BD168" s="8">
        <v>0.3</v>
      </c>
      <c r="BE168" s="8">
        <v>0.6</v>
      </c>
      <c r="BF168" s="8">
        <v>0.1</v>
      </c>
      <c r="BG168" s="7">
        <v>0</v>
      </c>
      <c r="BH168" s="7">
        <v>0</v>
      </c>
      <c r="BI168" s="7">
        <v>0</v>
      </c>
      <c r="BJ168" s="7">
        <v>0</v>
      </c>
      <c r="BK168" s="8">
        <v>0</v>
      </c>
      <c r="BL168" s="4" t="s">
        <v>671</v>
      </c>
      <c r="BM168" s="4"/>
      <c r="BN168" s="4"/>
      <c r="BO168" s="4"/>
      <c r="BP168" s="4" t="s">
        <v>671</v>
      </c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 t="s">
        <v>671</v>
      </c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9"/>
      <c r="CT168" s="1"/>
    </row>
    <row r="169" spans="1:107" ht="13.5" customHeight="1" x14ac:dyDescent="0.2">
      <c r="A169" s="4" t="s">
        <v>268</v>
      </c>
      <c r="B169" s="4" t="s">
        <v>87</v>
      </c>
      <c r="C169" s="4" t="s">
        <v>269</v>
      </c>
      <c r="D169" s="5" t="s">
        <v>274</v>
      </c>
      <c r="E169" s="4"/>
      <c r="F169" s="4" t="s">
        <v>715</v>
      </c>
      <c r="G169" s="4" t="s">
        <v>87</v>
      </c>
      <c r="H169" s="4" t="s">
        <v>269</v>
      </c>
      <c r="I169" s="5" t="s">
        <v>322</v>
      </c>
      <c r="J169" s="4" t="s">
        <v>556</v>
      </c>
      <c r="K169" s="6">
        <v>90</v>
      </c>
      <c r="L169" s="6">
        <v>28.08</v>
      </c>
      <c r="M169" s="7">
        <v>315</v>
      </c>
      <c r="N169" s="7">
        <v>1324</v>
      </c>
      <c r="O169" s="8">
        <v>13.5</v>
      </c>
      <c r="P169" s="8">
        <v>5.6000000000000005</v>
      </c>
      <c r="Q169" s="8">
        <v>0.89999999999999991</v>
      </c>
      <c r="R169" s="8">
        <v>69.599999999999994</v>
      </c>
      <c r="S169" s="8">
        <v>0.4</v>
      </c>
      <c r="T169" s="7">
        <v>1</v>
      </c>
      <c r="U169" s="7">
        <v>101</v>
      </c>
      <c r="V169" s="7">
        <v>8</v>
      </c>
      <c r="W169" s="7">
        <v>24</v>
      </c>
      <c r="X169" s="7">
        <v>97</v>
      </c>
      <c r="Y169" s="8">
        <v>0.8</v>
      </c>
      <c r="Z169" s="8">
        <v>1.2</v>
      </c>
      <c r="AA169" s="6">
        <v>0.2</v>
      </c>
      <c r="AB169" s="6">
        <v>0.73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7">
        <v>0</v>
      </c>
      <c r="AO169" s="6">
        <v>0.08</v>
      </c>
      <c r="AP169" s="6">
        <v>0.02</v>
      </c>
      <c r="AQ169" s="8">
        <v>1.5</v>
      </c>
      <c r="AR169" s="6">
        <v>0.11</v>
      </c>
      <c r="AS169" s="8">
        <v>0</v>
      </c>
      <c r="AT169" s="7">
        <v>11</v>
      </c>
      <c r="AU169" s="6">
        <v>0.55000000000000004</v>
      </c>
      <c r="AV169" s="7">
        <v>0</v>
      </c>
      <c r="AW169" s="6">
        <v>0.28999999999999998</v>
      </c>
      <c r="AX169" s="6">
        <v>0.16999999999999998</v>
      </c>
      <c r="AY169" s="6">
        <v>0.33</v>
      </c>
      <c r="AZ169" s="7">
        <v>0</v>
      </c>
      <c r="BA169" s="8">
        <v>0.8</v>
      </c>
      <c r="BB169" s="8">
        <v>1</v>
      </c>
      <c r="BC169" s="8">
        <v>2.6</v>
      </c>
      <c r="BD169" s="8">
        <v>0</v>
      </c>
      <c r="BE169" s="8">
        <v>1.1000000000000001</v>
      </c>
      <c r="BF169" s="8">
        <v>0.2</v>
      </c>
      <c r="BG169" s="7">
        <v>0</v>
      </c>
      <c r="BH169" s="7">
        <v>0</v>
      </c>
      <c r="BI169" s="7">
        <v>0</v>
      </c>
      <c r="BJ169" s="7">
        <v>2</v>
      </c>
      <c r="BK169" s="8">
        <v>0.5</v>
      </c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9"/>
      <c r="CT169" s="1"/>
    </row>
    <row r="170" spans="1:107" s="64" customFormat="1" ht="13.5" customHeight="1" x14ac:dyDescent="0.2">
      <c r="A170" s="58" t="s">
        <v>268</v>
      </c>
      <c r="B170" s="58" t="s">
        <v>87</v>
      </c>
      <c r="C170" s="58" t="s">
        <v>269</v>
      </c>
      <c r="D170" s="59" t="s">
        <v>275</v>
      </c>
      <c r="E170" s="58"/>
      <c r="F170" s="58" t="s">
        <v>715</v>
      </c>
      <c r="G170" s="58" t="s">
        <v>87</v>
      </c>
      <c r="H170" s="58" t="s">
        <v>269</v>
      </c>
      <c r="I170" s="59" t="s">
        <v>323</v>
      </c>
      <c r="J170" s="58" t="s">
        <v>674</v>
      </c>
      <c r="K170" s="60">
        <v>181</v>
      </c>
      <c r="L170" s="60">
        <v>11.25</v>
      </c>
      <c r="M170" s="61">
        <v>25</v>
      </c>
      <c r="N170" s="61">
        <v>16</v>
      </c>
      <c r="O170" s="62">
        <v>24.1</v>
      </c>
      <c r="P170" s="62">
        <v>1.2</v>
      </c>
      <c r="Q170" s="62">
        <v>0.4</v>
      </c>
      <c r="R170" s="62">
        <v>4.2</v>
      </c>
      <c r="S170" s="62">
        <v>1</v>
      </c>
      <c r="T170" s="61">
        <v>289</v>
      </c>
      <c r="U170" s="61">
        <v>45</v>
      </c>
      <c r="V170" s="61">
        <v>6</v>
      </c>
      <c r="W170" s="61">
        <v>3</v>
      </c>
      <c r="X170" s="61">
        <v>4</v>
      </c>
      <c r="Y170" s="62">
        <v>0</v>
      </c>
      <c r="Z170" s="62">
        <v>0</v>
      </c>
      <c r="AA170" s="60">
        <v>0</v>
      </c>
      <c r="AB170" s="60">
        <v>0.02</v>
      </c>
      <c r="AC170" s="61">
        <v>0</v>
      </c>
      <c r="AD170" s="61">
        <v>0</v>
      </c>
      <c r="AE170" s="61">
        <v>4</v>
      </c>
      <c r="AF170" s="61">
        <v>0</v>
      </c>
      <c r="AG170" s="61">
        <v>4</v>
      </c>
      <c r="AH170" s="61">
        <v>0</v>
      </c>
      <c r="AI170" s="62">
        <v>0</v>
      </c>
      <c r="AJ170" s="62">
        <v>0</v>
      </c>
      <c r="AK170" s="62">
        <v>0</v>
      </c>
      <c r="AL170" s="62">
        <v>0</v>
      </c>
      <c r="AM170" s="62">
        <v>0</v>
      </c>
      <c r="AN170" s="61">
        <v>29</v>
      </c>
      <c r="AO170" s="60">
        <v>0</v>
      </c>
      <c r="AP170" s="60">
        <v>0</v>
      </c>
      <c r="AQ170" s="62">
        <v>0</v>
      </c>
      <c r="AR170" s="60">
        <v>0.02</v>
      </c>
      <c r="AS170" s="62">
        <v>0</v>
      </c>
      <c r="AT170" s="61">
        <v>9</v>
      </c>
      <c r="AU170" s="60">
        <v>0.03</v>
      </c>
      <c r="AV170" s="61">
        <v>3</v>
      </c>
      <c r="AW170" s="60">
        <v>0</v>
      </c>
      <c r="AX170" s="60">
        <v>0</v>
      </c>
      <c r="AY170" s="60">
        <v>0</v>
      </c>
      <c r="AZ170" s="61">
        <v>0</v>
      </c>
      <c r="BA170" s="62">
        <v>0.1</v>
      </c>
      <c r="BB170" s="62">
        <v>0.2</v>
      </c>
      <c r="BC170" s="62">
        <v>0.30000000000000004</v>
      </c>
      <c r="BD170" s="62">
        <v>0.7</v>
      </c>
      <c r="BE170" s="62">
        <v>0.2</v>
      </c>
      <c r="BF170" s="62">
        <v>0</v>
      </c>
      <c r="BG170" s="61">
        <v>0</v>
      </c>
      <c r="BH170" s="61">
        <v>0</v>
      </c>
      <c r="BI170" s="61">
        <v>0</v>
      </c>
      <c r="BJ170" s="61">
        <v>0</v>
      </c>
      <c r="BK170" s="62">
        <v>0.1</v>
      </c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 t="s">
        <v>671</v>
      </c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63"/>
      <c r="CO170" s="67">
        <f>SUM(M164:M170)</f>
        <v>788</v>
      </c>
      <c r="CP170" s="68">
        <f>SUM(P164:P170)</f>
        <v>35.400000000000006</v>
      </c>
      <c r="CQ170" s="68">
        <f>SUM(Q164:Q170)</f>
        <v>25.799999999999997</v>
      </c>
      <c r="CR170" s="68">
        <f>SUM(R164:R170)</f>
        <v>107.3</v>
      </c>
      <c r="CS170" s="68">
        <f>SUM(BD164:BD170)</f>
        <v>2.2999999999999998</v>
      </c>
      <c r="CT170" s="82">
        <v>172</v>
      </c>
      <c r="CU170" s="78">
        <f>$CP170*4/CO170*100</f>
        <v>17.969543147208125</v>
      </c>
      <c r="CV170" s="78">
        <f>CQ170*9/CO170*100</f>
        <v>29.467005076142133</v>
      </c>
      <c r="CW170" s="78">
        <f>CR170*4/CO170*100</f>
        <v>54.467005076142129</v>
      </c>
      <c r="CX170" s="79" t="str">
        <f>IF(AND(CO170&gt;=650,CO170&lt;=850),"○","×")</f>
        <v>○</v>
      </c>
      <c r="CY170" s="79" t="str">
        <f>IF((CS170&lt;3.5),"○","×")</f>
        <v>○</v>
      </c>
      <c r="CZ170" s="79" t="str">
        <f>IF(AND(CT170&gt;=140),"○","×")</f>
        <v>○</v>
      </c>
      <c r="DA170" s="79" t="str">
        <f>IF(AND(CU170&gt;=12.5,CU170&lt;=20.4),"○","×")</f>
        <v>○</v>
      </c>
      <c r="DB170" s="79" t="str">
        <f>IF(AND(CV170&gt;=20.4,CV170&lt;=30.4),"○","×")</f>
        <v>○</v>
      </c>
      <c r="DC170" s="79" t="str">
        <f>IF(AND(CW170&gt;=49.5,CW170&lt;=65.4),"○","×")</f>
        <v>○</v>
      </c>
    </row>
    <row r="171" spans="1:107" ht="13.5" customHeight="1" x14ac:dyDescent="0.2">
      <c r="A171" s="89" t="s">
        <v>276</v>
      </c>
      <c r="B171" s="89" t="s">
        <v>87</v>
      </c>
      <c r="C171" s="92" t="s">
        <v>506</v>
      </c>
      <c r="D171" s="90" t="s">
        <v>277</v>
      </c>
      <c r="E171" s="92" t="s">
        <v>506</v>
      </c>
      <c r="F171" s="94" t="s">
        <v>716</v>
      </c>
      <c r="G171" s="94" t="s">
        <v>87</v>
      </c>
      <c r="H171" s="94" t="s">
        <v>717</v>
      </c>
      <c r="I171" s="90" t="s">
        <v>325</v>
      </c>
      <c r="J171" s="94" t="s">
        <v>857</v>
      </c>
      <c r="K171" s="91">
        <v>169.22</v>
      </c>
      <c r="L171" s="91">
        <v>151.99</v>
      </c>
      <c r="M171" s="95">
        <v>328</v>
      </c>
      <c r="N171" s="95">
        <v>1179</v>
      </c>
      <c r="O171" s="96">
        <v>111</v>
      </c>
      <c r="P171" s="96">
        <v>24.5</v>
      </c>
      <c r="Q171" s="96">
        <v>22</v>
      </c>
      <c r="R171" s="96">
        <v>9.1999999999999993</v>
      </c>
      <c r="S171" s="96">
        <v>3.2</v>
      </c>
      <c r="T171" s="95">
        <v>757</v>
      </c>
      <c r="U171" s="95">
        <v>414</v>
      </c>
      <c r="V171" s="95">
        <v>8</v>
      </c>
      <c r="W171" s="95">
        <v>30</v>
      </c>
      <c r="X171" s="95">
        <v>242</v>
      </c>
      <c r="Y171" s="96">
        <v>0.8</v>
      </c>
      <c r="Z171" s="96">
        <v>2.2000000000000002</v>
      </c>
      <c r="AA171" s="97">
        <v>6.9999999999999993E-2</v>
      </c>
      <c r="AB171" s="97">
        <v>0.04</v>
      </c>
      <c r="AC171" s="95">
        <v>56</v>
      </c>
      <c r="AD171" s="95">
        <v>0</v>
      </c>
      <c r="AE171" s="95">
        <v>0</v>
      </c>
      <c r="AF171" s="95">
        <v>0</v>
      </c>
      <c r="AG171" s="95">
        <v>0</v>
      </c>
      <c r="AH171" s="95">
        <v>56</v>
      </c>
      <c r="AI171" s="96">
        <v>0.6</v>
      </c>
      <c r="AJ171" s="96">
        <v>1.3</v>
      </c>
      <c r="AK171" s="96">
        <v>0</v>
      </c>
      <c r="AL171" s="96">
        <v>0.7</v>
      </c>
      <c r="AM171" s="96">
        <v>0</v>
      </c>
      <c r="AN171" s="95">
        <v>43</v>
      </c>
      <c r="AO171" s="97">
        <v>0.15000000000000002</v>
      </c>
      <c r="AP171" s="97">
        <v>0.21</v>
      </c>
      <c r="AQ171" s="96">
        <v>6.7</v>
      </c>
      <c r="AR171" s="97">
        <v>0.35</v>
      </c>
      <c r="AS171" s="96">
        <v>0.4</v>
      </c>
      <c r="AT171" s="95">
        <v>19</v>
      </c>
      <c r="AU171" s="97">
        <v>1.17</v>
      </c>
      <c r="AV171" s="95">
        <v>4</v>
      </c>
      <c r="AW171" s="97">
        <v>6.1799999999999988</v>
      </c>
      <c r="AX171" s="97">
        <v>10.459999999999999</v>
      </c>
      <c r="AY171" s="97">
        <v>3.1199999999999997</v>
      </c>
      <c r="AZ171" s="95">
        <v>125</v>
      </c>
      <c r="BA171" s="96">
        <v>0.1</v>
      </c>
      <c r="BB171" s="96">
        <v>0.1</v>
      </c>
      <c r="BC171" s="96">
        <v>0.2</v>
      </c>
      <c r="BD171" s="96">
        <v>1.6</v>
      </c>
      <c r="BE171" s="96">
        <v>24.3</v>
      </c>
      <c r="BF171" s="96">
        <v>21</v>
      </c>
      <c r="BG171" s="95">
        <v>0</v>
      </c>
      <c r="BH171" s="95">
        <v>24</v>
      </c>
      <c r="BI171" s="95">
        <v>0</v>
      </c>
      <c r="BJ171" s="95">
        <v>4</v>
      </c>
      <c r="BK171" s="96">
        <v>5</v>
      </c>
      <c r="BL171" s="94" t="s">
        <v>671</v>
      </c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 t="s">
        <v>671</v>
      </c>
      <c r="CC171" s="94" t="s">
        <v>671</v>
      </c>
      <c r="CD171" s="94"/>
      <c r="CE171" s="94"/>
      <c r="CF171" s="94"/>
      <c r="CG171" s="94"/>
      <c r="CH171" s="94"/>
      <c r="CI171" s="94" t="s">
        <v>671</v>
      </c>
      <c r="CJ171" s="94"/>
      <c r="CK171" s="94"/>
      <c r="CL171" s="94"/>
      <c r="CM171" s="98"/>
      <c r="CT171" s="1"/>
    </row>
    <row r="172" spans="1:107" ht="13.5" customHeight="1" x14ac:dyDescent="0.2">
      <c r="A172" s="4" t="s">
        <v>276</v>
      </c>
      <c r="B172" s="4" t="s">
        <v>87</v>
      </c>
      <c r="C172" s="10" t="s">
        <v>506</v>
      </c>
      <c r="D172" s="5" t="s">
        <v>278</v>
      </c>
      <c r="E172" s="10" t="s">
        <v>660</v>
      </c>
      <c r="F172" s="4" t="s">
        <v>716</v>
      </c>
      <c r="G172" s="4" t="s">
        <v>87</v>
      </c>
      <c r="H172" s="4" t="s">
        <v>717</v>
      </c>
      <c r="I172" s="5" t="s">
        <v>326</v>
      </c>
      <c r="J172" s="4" t="s">
        <v>613</v>
      </c>
      <c r="K172" s="6">
        <v>30</v>
      </c>
      <c r="L172" s="6">
        <v>14.1</v>
      </c>
      <c r="M172" s="7">
        <v>11</v>
      </c>
      <c r="N172" s="7">
        <v>47</v>
      </c>
      <c r="O172" s="8">
        <v>25.9</v>
      </c>
      <c r="P172" s="8">
        <v>1.6</v>
      </c>
      <c r="Q172" s="8">
        <v>0.2</v>
      </c>
      <c r="R172" s="8">
        <v>2</v>
      </c>
      <c r="S172" s="8">
        <v>0.4</v>
      </c>
      <c r="T172" s="7">
        <v>2</v>
      </c>
      <c r="U172" s="7">
        <v>138</v>
      </c>
      <c r="V172" s="7">
        <v>15</v>
      </c>
      <c r="W172" s="7">
        <v>9</v>
      </c>
      <c r="X172" s="7">
        <v>33</v>
      </c>
      <c r="Y172" s="8">
        <v>0.4</v>
      </c>
      <c r="Z172" s="8">
        <v>0.2</v>
      </c>
      <c r="AA172" s="6">
        <v>0.03</v>
      </c>
      <c r="AB172" s="6">
        <v>0.08</v>
      </c>
      <c r="AC172" s="7">
        <v>0</v>
      </c>
      <c r="AD172" s="7">
        <v>0</v>
      </c>
      <c r="AE172" s="7">
        <v>270</v>
      </c>
      <c r="AF172" s="7">
        <v>2</v>
      </c>
      <c r="AG172" s="7">
        <v>270</v>
      </c>
      <c r="AH172" s="7">
        <v>23</v>
      </c>
      <c r="AI172" s="8">
        <v>0</v>
      </c>
      <c r="AJ172" s="8">
        <v>0.9</v>
      </c>
      <c r="AK172" s="8">
        <v>0</v>
      </c>
      <c r="AL172" s="8">
        <v>0.1</v>
      </c>
      <c r="AM172" s="8">
        <v>0</v>
      </c>
      <c r="AN172" s="7">
        <v>63</v>
      </c>
      <c r="AO172" s="6">
        <v>0.05</v>
      </c>
      <c r="AP172" s="6">
        <v>7.0000000000000007E-2</v>
      </c>
      <c r="AQ172" s="8">
        <v>0.3</v>
      </c>
      <c r="AR172" s="6">
        <v>0.09</v>
      </c>
      <c r="AS172" s="8">
        <v>0</v>
      </c>
      <c r="AT172" s="7">
        <v>66</v>
      </c>
      <c r="AU172" s="6">
        <v>0.43</v>
      </c>
      <c r="AV172" s="7">
        <v>42</v>
      </c>
      <c r="AW172" s="6">
        <v>0.02</v>
      </c>
      <c r="AX172" s="6">
        <v>0.02</v>
      </c>
      <c r="AY172" s="6">
        <v>0.03</v>
      </c>
      <c r="AZ172" s="7">
        <v>0</v>
      </c>
      <c r="BA172" s="8">
        <v>0.3</v>
      </c>
      <c r="BB172" s="8">
        <v>1.3</v>
      </c>
      <c r="BC172" s="8">
        <v>1.5</v>
      </c>
      <c r="BD172" s="8">
        <v>0</v>
      </c>
      <c r="BE172" s="8">
        <v>1.1000000000000001</v>
      </c>
      <c r="BF172" s="8">
        <v>0.1</v>
      </c>
      <c r="BG172" s="7">
        <v>0</v>
      </c>
      <c r="BH172" s="7">
        <v>1</v>
      </c>
      <c r="BI172" s="7">
        <v>0</v>
      </c>
      <c r="BJ172" s="7">
        <v>3</v>
      </c>
      <c r="BK172" s="8">
        <v>3.9</v>
      </c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9"/>
      <c r="CT172" s="1"/>
    </row>
    <row r="173" spans="1:107" ht="13.5" customHeight="1" x14ac:dyDescent="0.2">
      <c r="A173" s="103" t="s">
        <v>276</v>
      </c>
      <c r="B173" s="103" t="s">
        <v>87</v>
      </c>
      <c r="C173" s="10" t="s">
        <v>506</v>
      </c>
      <c r="D173" s="5" t="s">
        <v>279</v>
      </c>
      <c r="E173" s="10"/>
      <c r="F173" s="103" t="s">
        <v>716</v>
      </c>
      <c r="G173" s="103" t="s">
        <v>87</v>
      </c>
      <c r="H173" s="103" t="s">
        <v>717</v>
      </c>
      <c r="I173" s="5" t="s">
        <v>327</v>
      </c>
      <c r="J173" s="103" t="s">
        <v>566</v>
      </c>
      <c r="K173" s="6">
        <v>44</v>
      </c>
      <c r="L173" s="6">
        <v>5.41</v>
      </c>
      <c r="M173" s="7">
        <v>27</v>
      </c>
      <c r="N173" s="7">
        <v>63</v>
      </c>
      <c r="O173" s="8">
        <v>18.5</v>
      </c>
      <c r="P173" s="8">
        <v>0.1</v>
      </c>
      <c r="Q173" s="8">
        <v>1.3</v>
      </c>
      <c r="R173" s="8">
        <v>3.9</v>
      </c>
      <c r="S173" s="8">
        <v>0.2</v>
      </c>
      <c r="T173" s="7">
        <v>15</v>
      </c>
      <c r="U173" s="7">
        <v>60</v>
      </c>
      <c r="V173" s="7">
        <v>6</v>
      </c>
      <c r="W173" s="7">
        <v>2</v>
      </c>
      <c r="X173" s="7">
        <v>5</v>
      </c>
      <c r="Y173" s="8">
        <v>0</v>
      </c>
      <c r="Z173" s="8">
        <v>0</v>
      </c>
      <c r="AA173" s="6">
        <v>0.01</v>
      </c>
      <c r="AB173" s="6">
        <v>0.02</v>
      </c>
      <c r="AC173" s="7">
        <v>0</v>
      </c>
      <c r="AD173" s="7">
        <v>660</v>
      </c>
      <c r="AE173" s="7">
        <v>1390</v>
      </c>
      <c r="AF173" s="7">
        <v>1</v>
      </c>
      <c r="AG173" s="7">
        <v>1720</v>
      </c>
      <c r="AH173" s="7">
        <v>144</v>
      </c>
      <c r="AI173" s="8">
        <v>0</v>
      </c>
      <c r="AJ173" s="8">
        <v>0.30000000000000004</v>
      </c>
      <c r="AK173" s="8">
        <v>0</v>
      </c>
      <c r="AL173" s="8">
        <v>0.6</v>
      </c>
      <c r="AM173" s="8">
        <v>0</v>
      </c>
      <c r="AN173" s="7">
        <v>7</v>
      </c>
      <c r="AO173" s="6">
        <v>0.01</v>
      </c>
      <c r="AP173" s="6">
        <v>0.01</v>
      </c>
      <c r="AQ173" s="8">
        <v>0.2</v>
      </c>
      <c r="AR173" s="6">
        <v>0.02</v>
      </c>
      <c r="AS173" s="8">
        <v>0</v>
      </c>
      <c r="AT173" s="7">
        <v>4</v>
      </c>
      <c r="AU173" s="6">
        <v>7.0000000000000007E-2</v>
      </c>
      <c r="AV173" s="7">
        <v>1</v>
      </c>
      <c r="AW173" s="6">
        <v>0</v>
      </c>
      <c r="AX173" s="6">
        <v>0</v>
      </c>
      <c r="AY173" s="6">
        <v>0.01</v>
      </c>
      <c r="AZ173" s="7">
        <v>0</v>
      </c>
      <c r="BA173" s="8">
        <v>0.1</v>
      </c>
      <c r="BB173" s="8">
        <v>0.4</v>
      </c>
      <c r="BC173" s="8">
        <v>0.6</v>
      </c>
      <c r="BD173" s="8">
        <v>0</v>
      </c>
      <c r="BE173" s="8">
        <v>0.1</v>
      </c>
      <c r="BF173" s="8">
        <v>0</v>
      </c>
      <c r="BG173" s="7">
        <v>0</v>
      </c>
      <c r="BH173" s="7">
        <v>0</v>
      </c>
      <c r="BI173" s="7">
        <v>0</v>
      </c>
      <c r="BJ173" s="7">
        <v>0</v>
      </c>
      <c r="BK173" s="8">
        <v>0</v>
      </c>
      <c r="BL173" s="103"/>
      <c r="BM173" s="103"/>
      <c r="BN173" s="103"/>
      <c r="BO173" s="103" t="s">
        <v>671</v>
      </c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 t="s">
        <v>671</v>
      </c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9"/>
      <c r="CT173" s="1"/>
    </row>
    <row r="174" spans="1:107" ht="13.5" customHeight="1" x14ac:dyDescent="0.2">
      <c r="A174" s="4" t="s">
        <v>276</v>
      </c>
      <c r="B174" s="4" t="s">
        <v>87</v>
      </c>
      <c r="C174" s="10" t="s">
        <v>506</v>
      </c>
      <c r="D174" s="5" t="s">
        <v>279</v>
      </c>
      <c r="E174" s="10"/>
      <c r="F174" s="4" t="s">
        <v>716</v>
      </c>
      <c r="G174" s="4" t="s">
        <v>87</v>
      </c>
      <c r="H174" s="4" t="s">
        <v>717</v>
      </c>
      <c r="I174" s="5" t="s">
        <v>328</v>
      </c>
      <c r="J174" s="4" t="s">
        <v>858</v>
      </c>
      <c r="K174" s="6">
        <v>40.150000000000006</v>
      </c>
      <c r="L174" s="6">
        <v>13.9</v>
      </c>
      <c r="M174" s="7">
        <v>29</v>
      </c>
      <c r="N174" s="7">
        <v>0</v>
      </c>
      <c r="O174" s="8">
        <v>32.4</v>
      </c>
      <c r="P174" s="8">
        <v>0.6</v>
      </c>
      <c r="Q174" s="8">
        <v>0</v>
      </c>
      <c r="R174" s="8">
        <v>6.7</v>
      </c>
      <c r="S174" s="8">
        <v>0.4</v>
      </c>
      <c r="T174" s="7">
        <v>78</v>
      </c>
      <c r="U174" s="7">
        <v>136</v>
      </c>
      <c r="V174" s="7">
        <v>1</v>
      </c>
      <c r="W174" s="7">
        <v>7</v>
      </c>
      <c r="X174" s="7">
        <v>10</v>
      </c>
      <c r="Y174" s="8">
        <v>0.2</v>
      </c>
      <c r="Z174" s="8">
        <v>0.1</v>
      </c>
      <c r="AA174" s="6">
        <v>0.03</v>
      </c>
      <c r="AB174" s="6">
        <v>0.04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7">
        <v>0</v>
      </c>
      <c r="AO174" s="6">
        <v>0.02</v>
      </c>
      <c r="AP174" s="6">
        <v>0.01</v>
      </c>
      <c r="AQ174" s="8">
        <v>0.3</v>
      </c>
      <c r="AR174" s="6">
        <v>7.0000000000000007E-2</v>
      </c>
      <c r="AS174" s="8">
        <v>0</v>
      </c>
      <c r="AT174" s="7">
        <v>7</v>
      </c>
      <c r="AU174" s="6">
        <v>0.15</v>
      </c>
      <c r="AV174" s="7">
        <v>8</v>
      </c>
      <c r="AW174" s="6">
        <v>0</v>
      </c>
      <c r="AX174" s="6">
        <v>0</v>
      </c>
      <c r="AY174" s="6">
        <v>0.01</v>
      </c>
      <c r="AZ174" s="7">
        <v>0</v>
      </c>
      <c r="BA174" s="8">
        <v>0.2</v>
      </c>
      <c r="BB174" s="8">
        <v>0.4</v>
      </c>
      <c r="BC174" s="8">
        <v>0.6</v>
      </c>
      <c r="BD174" s="8">
        <v>0.1</v>
      </c>
      <c r="BE174" s="8">
        <v>0</v>
      </c>
      <c r="BF174" s="8">
        <v>0</v>
      </c>
      <c r="BG174" s="7">
        <v>0</v>
      </c>
      <c r="BH174" s="7">
        <v>0</v>
      </c>
      <c r="BI174" s="7">
        <v>0</v>
      </c>
      <c r="BJ174" s="7">
        <v>0</v>
      </c>
      <c r="BK174" s="8">
        <v>0</v>
      </c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9"/>
      <c r="CT174" s="1"/>
    </row>
    <row r="175" spans="1:107" ht="13.5" customHeight="1" x14ac:dyDescent="0.2">
      <c r="A175" s="4" t="s">
        <v>276</v>
      </c>
      <c r="B175" s="4" t="s">
        <v>87</v>
      </c>
      <c r="C175" s="10" t="s">
        <v>506</v>
      </c>
      <c r="D175" s="5" t="s">
        <v>280</v>
      </c>
      <c r="E175" s="4"/>
      <c r="F175" s="4" t="s">
        <v>716</v>
      </c>
      <c r="G175" s="4" t="s">
        <v>87</v>
      </c>
      <c r="H175" s="4" t="s">
        <v>717</v>
      </c>
      <c r="I175" s="5" t="s">
        <v>330</v>
      </c>
      <c r="J175" s="4" t="s">
        <v>859</v>
      </c>
      <c r="K175" s="6">
        <v>64.5</v>
      </c>
      <c r="L175" s="6">
        <v>23.83</v>
      </c>
      <c r="M175" s="7">
        <v>16</v>
      </c>
      <c r="N175" s="7">
        <v>58</v>
      </c>
      <c r="O175" s="8">
        <v>58.400000000000006</v>
      </c>
      <c r="P175" s="8">
        <v>0.9</v>
      </c>
      <c r="Q175" s="8">
        <v>0.1</v>
      </c>
      <c r="R175" s="8">
        <v>3.7</v>
      </c>
      <c r="S175" s="8">
        <v>1.4</v>
      </c>
      <c r="T175" s="7">
        <v>410</v>
      </c>
      <c r="U175" s="7">
        <v>138</v>
      </c>
      <c r="V175" s="7">
        <v>29</v>
      </c>
      <c r="W175" s="7">
        <v>10</v>
      </c>
      <c r="X175" s="7">
        <v>18</v>
      </c>
      <c r="Y175" s="8">
        <v>0.2</v>
      </c>
      <c r="Z175" s="8">
        <v>0.1</v>
      </c>
      <c r="AA175" s="6">
        <v>0.01</v>
      </c>
      <c r="AB175" s="6">
        <v>0.11</v>
      </c>
      <c r="AC175" s="7">
        <v>0</v>
      </c>
      <c r="AD175" s="7">
        <v>0</v>
      </c>
      <c r="AE175" s="7">
        <v>33</v>
      </c>
      <c r="AF175" s="7">
        <v>1</v>
      </c>
      <c r="AG175" s="7">
        <v>34</v>
      </c>
      <c r="AH175" s="7">
        <v>2</v>
      </c>
      <c r="AI175" s="8">
        <v>0</v>
      </c>
      <c r="AJ175" s="8">
        <v>0.1</v>
      </c>
      <c r="AK175" s="8">
        <v>0</v>
      </c>
      <c r="AL175" s="8">
        <v>0</v>
      </c>
      <c r="AM175" s="8">
        <v>0</v>
      </c>
      <c r="AN175" s="7">
        <v>48</v>
      </c>
      <c r="AO175" s="6">
        <v>0.02</v>
      </c>
      <c r="AP175" s="6">
        <v>0.02</v>
      </c>
      <c r="AQ175" s="8">
        <v>0.1</v>
      </c>
      <c r="AR175" s="6">
        <v>7.0000000000000007E-2</v>
      </c>
      <c r="AS175" s="8">
        <v>0</v>
      </c>
      <c r="AT175" s="7">
        <v>47</v>
      </c>
      <c r="AU175" s="6">
        <v>0.13</v>
      </c>
      <c r="AV175" s="7">
        <v>25</v>
      </c>
      <c r="AW175" s="6">
        <v>0.01</v>
      </c>
      <c r="AX175" s="6">
        <v>0.01</v>
      </c>
      <c r="AY175" s="6">
        <v>0.01</v>
      </c>
      <c r="AZ175" s="7">
        <v>0</v>
      </c>
      <c r="BA175" s="8">
        <v>0.2</v>
      </c>
      <c r="BB175" s="8">
        <v>0.8</v>
      </c>
      <c r="BC175" s="8">
        <v>1.3000000000000003</v>
      </c>
      <c r="BD175" s="8">
        <v>1</v>
      </c>
      <c r="BE175" s="8">
        <v>0.5</v>
      </c>
      <c r="BF175" s="8">
        <v>0.1</v>
      </c>
      <c r="BG175" s="7">
        <v>0</v>
      </c>
      <c r="BH175" s="7">
        <v>0</v>
      </c>
      <c r="BI175" s="7">
        <v>1</v>
      </c>
      <c r="BJ175" s="7">
        <v>2</v>
      </c>
      <c r="BK175" s="8">
        <v>1</v>
      </c>
      <c r="BL175" s="4" t="s">
        <v>671</v>
      </c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 t="s">
        <v>671</v>
      </c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9"/>
      <c r="CT175" s="1"/>
    </row>
    <row r="176" spans="1:107" ht="13.5" customHeight="1" x14ac:dyDescent="0.2">
      <c r="A176" s="4" t="s">
        <v>276</v>
      </c>
      <c r="B176" s="4" t="s">
        <v>87</v>
      </c>
      <c r="C176" s="10" t="s">
        <v>506</v>
      </c>
      <c r="D176" s="5" t="s">
        <v>281</v>
      </c>
      <c r="E176" s="4"/>
      <c r="F176" s="4" t="s">
        <v>716</v>
      </c>
      <c r="G176" s="4" t="s">
        <v>87</v>
      </c>
      <c r="H176" s="4" t="s">
        <v>717</v>
      </c>
      <c r="I176" s="5" t="s">
        <v>331</v>
      </c>
      <c r="J176" s="102" t="s">
        <v>556</v>
      </c>
      <c r="K176" s="6">
        <v>90</v>
      </c>
      <c r="L176" s="6">
        <v>28.08</v>
      </c>
      <c r="M176" s="7">
        <v>315</v>
      </c>
      <c r="N176" s="7">
        <v>1324</v>
      </c>
      <c r="O176" s="8">
        <v>13.5</v>
      </c>
      <c r="P176" s="8">
        <v>5.6000000000000005</v>
      </c>
      <c r="Q176" s="8">
        <v>0.89999999999999991</v>
      </c>
      <c r="R176" s="8">
        <v>69.599999999999994</v>
      </c>
      <c r="S176" s="8">
        <v>0.4</v>
      </c>
      <c r="T176" s="7">
        <v>1</v>
      </c>
      <c r="U176" s="7">
        <v>101</v>
      </c>
      <c r="V176" s="7">
        <v>8</v>
      </c>
      <c r="W176" s="7">
        <v>24</v>
      </c>
      <c r="X176" s="7">
        <v>97</v>
      </c>
      <c r="Y176" s="8">
        <v>0.8</v>
      </c>
      <c r="Z176" s="8">
        <v>1.2</v>
      </c>
      <c r="AA176" s="6">
        <v>0.2</v>
      </c>
      <c r="AB176" s="6">
        <v>0.73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7">
        <v>0</v>
      </c>
      <c r="AO176" s="6">
        <v>0.08</v>
      </c>
      <c r="AP176" s="6">
        <v>0.02</v>
      </c>
      <c r="AQ176" s="8">
        <v>1.5</v>
      </c>
      <c r="AR176" s="6">
        <v>0.11</v>
      </c>
      <c r="AS176" s="8">
        <v>0</v>
      </c>
      <c r="AT176" s="7">
        <v>11</v>
      </c>
      <c r="AU176" s="6">
        <v>0.55000000000000004</v>
      </c>
      <c r="AV176" s="7">
        <v>0</v>
      </c>
      <c r="AW176" s="6">
        <v>0.28999999999999998</v>
      </c>
      <c r="AX176" s="6">
        <v>0.16999999999999998</v>
      </c>
      <c r="AY176" s="6">
        <v>0.33</v>
      </c>
      <c r="AZ176" s="7">
        <v>0</v>
      </c>
      <c r="BA176" s="8">
        <v>0.8</v>
      </c>
      <c r="BB176" s="8">
        <v>1</v>
      </c>
      <c r="BC176" s="8">
        <v>2.6</v>
      </c>
      <c r="BD176" s="8">
        <v>0</v>
      </c>
      <c r="BE176" s="8">
        <v>1.1000000000000001</v>
      </c>
      <c r="BF176" s="8">
        <v>0.2</v>
      </c>
      <c r="BG176" s="7">
        <v>0</v>
      </c>
      <c r="BH176" s="7">
        <v>0</v>
      </c>
      <c r="BI176" s="7">
        <v>0</v>
      </c>
      <c r="BJ176" s="7">
        <v>2</v>
      </c>
      <c r="BK176" s="8">
        <v>0.5</v>
      </c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9"/>
      <c r="CT176" s="1"/>
    </row>
    <row r="177" spans="1:107" s="64" customFormat="1" ht="13.5" customHeight="1" x14ac:dyDescent="0.2">
      <c r="A177" s="58" t="s">
        <v>276</v>
      </c>
      <c r="B177" s="58" t="s">
        <v>87</v>
      </c>
      <c r="C177" s="65" t="s">
        <v>506</v>
      </c>
      <c r="D177" s="59" t="s">
        <v>282</v>
      </c>
      <c r="E177" s="58"/>
      <c r="F177" s="58" t="s">
        <v>716</v>
      </c>
      <c r="G177" s="58" t="s">
        <v>87</v>
      </c>
      <c r="H177" s="58" t="s">
        <v>717</v>
      </c>
      <c r="I177" s="59" t="s">
        <v>332</v>
      </c>
      <c r="J177" s="58" t="s">
        <v>674</v>
      </c>
      <c r="K177" s="60">
        <v>181</v>
      </c>
      <c r="L177" s="60">
        <v>11.25</v>
      </c>
      <c r="M177" s="61">
        <v>25</v>
      </c>
      <c r="N177" s="61">
        <v>16</v>
      </c>
      <c r="O177" s="62">
        <v>24.1</v>
      </c>
      <c r="P177" s="62">
        <v>1.2</v>
      </c>
      <c r="Q177" s="62">
        <v>0.4</v>
      </c>
      <c r="R177" s="62">
        <v>4.2</v>
      </c>
      <c r="S177" s="62">
        <v>1</v>
      </c>
      <c r="T177" s="61">
        <v>289</v>
      </c>
      <c r="U177" s="61">
        <v>45</v>
      </c>
      <c r="V177" s="61">
        <v>6</v>
      </c>
      <c r="W177" s="61">
        <v>3</v>
      </c>
      <c r="X177" s="61">
        <v>4</v>
      </c>
      <c r="Y177" s="62">
        <v>0</v>
      </c>
      <c r="Z177" s="62">
        <v>0</v>
      </c>
      <c r="AA177" s="60">
        <v>0</v>
      </c>
      <c r="AB177" s="60">
        <v>0.02</v>
      </c>
      <c r="AC177" s="61">
        <v>0</v>
      </c>
      <c r="AD177" s="61">
        <v>0</v>
      </c>
      <c r="AE177" s="61">
        <v>4</v>
      </c>
      <c r="AF177" s="61">
        <v>0</v>
      </c>
      <c r="AG177" s="61">
        <v>4</v>
      </c>
      <c r="AH177" s="61">
        <v>0</v>
      </c>
      <c r="AI177" s="62">
        <v>0</v>
      </c>
      <c r="AJ177" s="62">
        <v>0</v>
      </c>
      <c r="AK177" s="62">
        <v>0</v>
      </c>
      <c r="AL177" s="62">
        <v>0</v>
      </c>
      <c r="AM177" s="62">
        <v>0</v>
      </c>
      <c r="AN177" s="61">
        <v>29</v>
      </c>
      <c r="AO177" s="60">
        <v>0</v>
      </c>
      <c r="AP177" s="60">
        <v>0</v>
      </c>
      <c r="AQ177" s="62">
        <v>0</v>
      </c>
      <c r="AR177" s="60">
        <v>0.02</v>
      </c>
      <c r="AS177" s="62">
        <v>0</v>
      </c>
      <c r="AT177" s="61">
        <v>9</v>
      </c>
      <c r="AU177" s="60">
        <v>0.03</v>
      </c>
      <c r="AV177" s="61">
        <v>3</v>
      </c>
      <c r="AW177" s="60">
        <v>0</v>
      </c>
      <c r="AX177" s="60">
        <v>0</v>
      </c>
      <c r="AY177" s="60">
        <v>0</v>
      </c>
      <c r="AZ177" s="61">
        <v>0</v>
      </c>
      <c r="BA177" s="62">
        <v>0.1</v>
      </c>
      <c r="BB177" s="62">
        <v>0.2</v>
      </c>
      <c r="BC177" s="62">
        <v>0.30000000000000004</v>
      </c>
      <c r="BD177" s="62">
        <v>0.7</v>
      </c>
      <c r="BE177" s="62">
        <v>0.2</v>
      </c>
      <c r="BF177" s="62">
        <v>0</v>
      </c>
      <c r="BG177" s="61">
        <v>0</v>
      </c>
      <c r="BH177" s="61">
        <v>0</v>
      </c>
      <c r="BI177" s="61">
        <v>0</v>
      </c>
      <c r="BJ177" s="61">
        <v>0</v>
      </c>
      <c r="BK177" s="62">
        <v>0.1</v>
      </c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 t="s">
        <v>671</v>
      </c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63"/>
      <c r="CO177" s="67">
        <f>SUM(M171:M177)</f>
        <v>751</v>
      </c>
      <c r="CP177" s="68">
        <f>SUM(P171:P177)</f>
        <v>34.500000000000007</v>
      </c>
      <c r="CQ177" s="68">
        <f>SUM(Q171:Q177)</f>
        <v>24.9</v>
      </c>
      <c r="CR177" s="68">
        <f>SUM(R171:R177)</f>
        <v>99.3</v>
      </c>
      <c r="CS177" s="68">
        <f>SUM(BD171:BD177)</f>
        <v>3.4000000000000004</v>
      </c>
      <c r="CT177" s="82">
        <v>158.05000000000001</v>
      </c>
      <c r="CU177" s="78">
        <f>$CP177*4/CO177*100</f>
        <v>18.375499334221043</v>
      </c>
      <c r="CV177" s="78">
        <f>CQ177*9/CO177*100</f>
        <v>29.840213049267643</v>
      </c>
      <c r="CW177" s="78">
        <f>CR177*4/CO177*100</f>
        <v>52.889480692410118</v>
      </c>
      <c r="CX177" s="79" t="str">
        <f>IF(AND(CO177&gt;=650,CO177&lt;=850),"○","×")</f>
        <v>○</v>
      </c>
      <c r="CY177" s="79" t="str">
        <f>IF((CS177&lt;3.5),"○","×")</f>
        <v>○</v>
      </c>
      <c r="CZ177" s="79" t="str">
        <f>IF(AND(CT177&gt;=140),"○","×")</f>
        <v>○</v>
      </c>
      <c r="DA177" s="79" t="str">
        <f>IF(AND(CU177&gt;=12.5,CU177&lt;=20.4),"○","×")</f>
        <v>○</v>
      </c>
      <c r="DB177" s="79" t="str">
        <f>IF(AND(CV177&gt;=20.4,CV177&lt;=30.4),"○","×")</f>
        <v>○</v>
      </c>
      <c r="DC177" s="79" t="str">
        <f>IF(AND(CW177&gt;=49.5,CW177&lt;=65.4),"○","×")</f>
        <v>○</v>
      </c>
    </row>
    <row r="178" spans="1:107" ht="13.5" customHeight="1" x14ac:dyDescent="0.2">
      <c r="A178" s="89" t="s">
        <v>283</v>
      </c>
      <c r="B178" s="89" t="s">
        <v>87</v>
      </c>
      <c r="C178" s="94" t="s">
        <v>284</v>
      </c>
      <c r="D178" s="90" t="s">
        <v>285</v>
      </c>
      <c r="E178" s="94" t="s">
        <v>284</v>
      </c>
      <c r="F178" s="94" t="s">
        <v>718</v>
      </c>
      <c r="G178" s="94" t="s">
        <v>87</v>
      </c>
      <c r="H178" s="94" t="s">
        <v>284</v>
      </c>
      <c r="I178" s="90" t="s">
        <v>334</v>
      </c>
      <c r="J178" s="94" t="s">
        <v>627</v>
      </c>
      <c r="K178" s="91">
        <v>188.63</v>
      </c>
      <c r="L178" s="91">
        <v>148.69999999999999</v>
      </c>
      <c r="M178" s="95">
        <v>293</v>
      </c>
      <c r="N178" s="95">
        <v>1106</v>
      </c>
      <c r="O178" s="96">
        <v>134.69999999999999</v>
      </c>
      <c r="P178" s="96">
        <v>23.799999999999997</v>
      </c>
      <c r="Q178" s="96">
        <v>20.799999999999997</v>
      </c>
      <c r="R178" s="96">
        <v>4.0999999999999996</v>
      </c>
      <c r="S178" s="96">
        <v>2.7</v>
      </c>
      <c r="T178" s="95">
        <v>544</v>
      </c>
      <c r="U178" s="95">
        <v>443</v>
      </c>
      <c r="V178" s="95">
        <v>8</v>
      </c>
      <c r="W178" s="95">
        <v>31</v>
      </c>
      <c r="X178" s="95">
        <v>242</v>
      </c>
      <c r="Y178" s="96">
        <v>0.9</v>
      </c>
      <c r="Z178" s="96">
        <v>2.2000000000000002</v>
      </c>
      <c r="AA178" s="97">
        <v>6.9999999999999993E-2</v>
      </c>
      <c r="AB178" s="97">
        <v>0.02</v>
      </c>
      <c r="AC178" s="95">
        <v>56</v>
      </c>
      <c r="AD178" s="95">
        <v>0</v>
      </c>
      <c r="AE178" s="95">
        <v>86</v>
      </c>
      <c r="AF178" s="95">
        <v>0</v>
      </c>
      <c r="AG178" s="95">
        <v>86</v>
      </c>
      <c r="AH178" s="95">
        <v>63</v>
      </c>
      <c r="AI178" s="96">
        <v>0.6</v>
      </c>
      <c r="AJ178" s="96">
        <v>1.2</v>
      </c>
      <c r="AK178" s="96">
        <v>0</v>
      </c>
      <c r="AL178" s="96">
        <v>0.1</v>
      </c>
      <c r="AM178" s="96">
        <v>0</v>
      </c>
      <c r="AN178" s="95">
        <v>43</v>
      </c>
      <c r="AO178" s="97">
        <v>0.15000000000000002</v>
      </c>
      <c r="AP178" s="97">
        <v>0.21</v>
      </c>
      <c r="AQ178" s="96">
        <v>6.8</v>
      </c>
      <c r="AR178" s="97">
        <v>0.37</v>
      </c>
      <c r="AS178" s="96">
        <v>0.4</v>
      </c>
      <c r="AT178" s="95">
        <v>21</v>
      </c>
      <c r="AU178" s="97">
        <v>1.1599999999999999</v>
      </c>
      <c r="AV178" s="95">
        <v>6</v>
      </c>
      <c r="AW178" s="97">
        <v>6.02</v>
      </c>
      <c r="AX178" s="97">
        <v>9.25</v>
      </c>
      <c r="AY178" s="97">
        <v>2.5499999999999998</v>
      </c>
      <c r="AZ178" s="95">
        <v>125</v>
      </c>
      <c r="BA178" s="96">
        <v>0.1</v>
      </c>
      <c r="BB178" s="96">
        <v>0.1</v>
      </c>
      <c r="BC178" s="96">
        <v>0.2</v>
      </c>
      <c r="BD178" s="96">
        <v>1.5</v>
      </c>
      <c r="BE178" s="96">
        <v>23.8</v>
      </c>
      <c r="BF178" s="96">
        <v>18.899999999999999</v>
      </c>
      <c r="BG178" s="95">
        <v>0</v>
      </c>
      <c r="BH178" s="95">
        <v>24</v>
      </c>
      <c r="BI178" s="95">
        <v>0</v>
      </c>
      <c r="BJ178" s="95">
        <v>3</v>
      </c>
      <c r="BK178" s="96">
        <v>4.9000000000000004</v>
      </c>
      <c r="BL178" s="94" t="s">
        <v>671</v>
      </c>
      <c r="BM178" s="94"/>
      <c r="BN178" s="94"/>
      <c r="BO178" s="94" t="s">
        <v>671</v>
      </c>
      <c r="BP178" s="94"/>
      <c r="BQ178" s="94"/>
      <c r="BR178" s="94"/>
      <c r="BS178" s="94"/>
      <c r="BT178" s="94"/>
      <c r="BU178" s="94"/>
      <c r="BV178" s="94"/>
      <c r="BW178" s="94"/>
      <c r="BX178" s="94" t="s">
        <v>671</v>
      </c>
      <c r="BY178" s="94"/>
      <c r="BZ178" s="94"/>
      <c r="CA178" s="94"/>
      <c r="CB178" s="94" t="s">
        <v>671</v>
      </c>
      <c r="CC178" s="94" t="s">
        <v>671</v>
      </c>
      <c r="CD178" s="94"/>
      <c r="CE178" s="94" t="s">
        <v>671</v>
      </c>
      <c r="CF178" s="94"/>
      <c r="CG178" s="94"/>
      <c r="CH178" s="94"/>
      <c r="CI178" s="94" t="s">
        <v>671</v>
      </c>
      <c r="CJ178" s="94"/>
      <c r="CK178" s="94" t="s">
        <v>671</v>
      </c>
      <c r="CL178" s="94"/>
      <c r="CM178" s="98"/>
      <c r="CT178" s="1"/>
    </row>
    <row r="179" spans="1:107" ht="13.5" customHeight="1" x14ac:dyDescent="0.2">
      <c r="A179" s="103" t="s">
        <v>283</v>
      </c>
      <c r="B179" s="103" t="s">
        <v>87</v>
      </c>
      <c r="C179" s="103" t="s">
        <v>284</v>
      </c>
      <c r="D179" s="5" t="s">
        <v>286</v>
      </c>
      <c r="E179" s="10" t="s">
        <v>526</v>
      </c>
      <c r="F179" s="103" t="s">
        <v>718</v>
      </c>
      <c r="G179" s="103" t="s">
        <v>87</v>
      </c>
      <c r="H179" s="103" t="s">
        <v>284</v>
      </c>
      <c r="I179" s="5" t="s">
        <v>335</v>
      </c>
      <c r="J179" s="103" t="s">
        <v>719</v>
      </c>
      <c r="K179" s="6">
        <v>83.2</v>
      </c>
      <c r="L179" s="6">
        <v>30.34</v>
      </c>
      <c r="M179" s="7">
        <v>77</v>
      </c>
      <c r="N179" s="7">
        <v>186</v>
      </c>
      <c r="O179" s="8">
        <v>67</v>
      </c>
      <c r="P179" s="8">
        <v>2.1</v>
      </c>
      <c r="Q179" s="8">
        <v>4.3</v>
      </c>
      <c r="R179" s="8">
        <v>9</v>
      </c>
      <c r="S179" s="8">
        <v>0.9</v>
      </c>
      <c r="T179" s="7">
        <v>34</v>
      </c>
      <c r="U179" s="7">
        <v>296</v>
      </c>
      <c r="V179" s="7">
        <v>22</v>
      </c>
      <c r="W179" s="7">
        <v>16</v>
      </c>
      <c r="X179" s="7">
        <v>45</v>
      </c>
      <c r="Y179" s="8">
        <v>0.5</v>
      </c>
      <c r="Z179" s="8">
        <v>0.30000000000000004</v>
      </c>
      <c r="AA179" s="6">
        <v>6.0000000000000005E-2</v>
      </c>
      <c r="AB179" s="6">
        <v>0.13</v>
      </c>
      <c r="AC179" s="7">
        <v>0</v>
      </c>
      <c r="AD179" s="7">
        <v>660</v>
      </c>
      <c r="AE179" s="7">
        <v>1650</v>
      </c>
      <c r="AF179" s="7">
        <v>2</v>
      </c>
      <c r="AG179" s="7">
        <v>1990</v>
      </c>
      <c r="AH179" s="7">
        <v>167</v>
      </c>
      <c r="AI179" s="8">
        <v>0</v>
      </c>
      <c r="AJ179" s="8">
        <v>1.7000000000000002</v>
      </c>
      <c r="AK179" s="8">
        <v>0</v>
      </c>
      <c r="AL179" s="8">
        <v>1.9000000000000001</v>
      </c>
      <c r="AM179" s="8">
        <v>0.2</v>
      </c>
      <c r="AN179" s="7">
        <v>72</v>
      </c>
      <c r="AO179" s="6">
        <v>0.08</v>
      </c>
      <c r="AP179" s="6">
        <v>0.09</v>
      </c>
      <c r="AQ179" s="8">
        <v>0.7</v>
      </c>
      <c r="AR179" s="6">
        <v>0.16</v>
      </c>
      <c r="AS179" s="8">
        <v>0</v>
      </c>
      <c r="AT179" s="7">
        <v>75</v>
      </c>
      <c r="AU179" s="6">
        <v>0.6100000000000001</v>
      </c>
      <c r="AV179" s="7">
        <v>49</v>
      </c>
      <c r="AW179" s="6">
        <v>0.4</v>
      </c>
      <c r="AX179" s="6">
        <v>2.0500000000000003</v>
      </c>
      <c r="AY179" s="6">
        <v>1.4100000000000001</v>
      </c>
      <c r="AZ179" s="7">
        <v>0</v>
      </c>
      <c r="BA179" s="8">
        <v>0.6</v>
      </c>
      <c r="BB179" s="8">
        <v>2</v>
      </c>
      <c r="BC179" s="8">
        <v>2.6</v>
      </c>
      <c r="BD179" s="8">
        <v>0.1</v>
      </c>
      <c r="BE179" s="8">
        <v>1.2000000000000002</v>
      </c>
      <c r="BF179" s="8">
        <v>3</v>
      </c>
      <c r="BG179" s="7">
        <v>0</v>
      </c>
      <c r="BH179" s="7">
        <v>1</v>
      </c>
      <c r="BI179" s="7">
        <v>0</v>
      </c>
      <c r="BJ179" s="7">
        <v>3</v>
      </c>
      <c r="BK179" s="8">
        <v>3.9</v>
      </c>
      <c r="BL179" s="103" t="s">
        <v>671</v>
      </c>
      <c r="BM179" s="103"/>
      <c r="BN179" s="103"/>
      <c r="BO179" s="103" t="s">
        <v>671</v>
      </c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 t="s">
        <v>671</v>
      </c>
      <c r="CC179" s="103" t="s">
        <v>671</v>
      </c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9"/>
      <c r="CT179" s="1"/>
    </row>
    <row r="180" spans="1:107" ht="13.5" customHeight="1" x14ac:dyDescent="0.2">
      <c r="A180" s="4" t="s">
        <v>283</v>
      </c>
      <c r="B180" s="4" t="s">
        <v>87</v>
      </c>
      <c r="C180" s="4" t="s">
        <v>284</v>
      </c>
      <c r="D180" s="5" t="s">
        <v>286</v>
      </c>
      <c r="E180" s="10"/>
      <c r="F180" s="4" t="s">
        <v>718</v>
      </c>
      <c r="G180" s="4" t="s">
        <v>87</v>
      </c>
      <c r="H180" s="4" t="s">
        <v>284</v>
      </c>
      <c r="I180" s="5" t="s">
        <v>336</v>
      </c>
      <c r="J180" s="4" t="s">
        <v>628</v>
      </c>
      <c r="K180" s="6">
        <v>125.5</v>
      </c>
      <c r="L180" s="6">
        <v>49.61</v>
      </c>
      <c r="M180" s="7">
        <v>93</v>
      </c>
      <c r="N180" s="7">
        <v>389</v>
      </c>
      <c r="O180" s="8">
        <v>40.699999999999996</v>
      </c>
      <c r="P180" s="8">
        <v>0.7</v>
      </c>
      <c r="Q180" s="8">
        <v>0.1</v>
      </c>
      <c r="R180" s="8">
        <v>23.200000000000003</v>
      </c>
      <c r="S180" s="8">
        <v>0.6</v>
      </c>
      <c r="T180" s="7">
        <v>7</v>
      </c>
      <c r="U180" s="7">
        <v>288</v>
      </c>
      <c r="V180" s="7">
        <v>22</v>
      </c>
      <c r="W180" s="7">
        <v>14</v>
      </c>
      <c r="X180" s="7">
        <v>28</v>
      </c>
      <c r="Y180" s="8">
        <v>0.4</v>
      </c>
      <c r="Z180" s="8">
        <v>0.1</v>
      </c>
      <c r="AA180" s="6">
        <v>0.1</v>
      </c>
      <c r="AB180" s="6">
        <v>0.25</v>
      </c>
      <c r="AC180" s="7">
        <v>0</v>
      </c>
      <c r="AD180" s="7">
        <v>0</v>
      </c>
      <c r="AE180" s="7">
        <v>17</v>
      </c>
      <c r="AF180" s="7">
        <v>0</v>
      </c>
      <c r="AG180" s="7">
        <v>17</v>
      </c>
      <c r="AH180" s="7">
        <v>1</v>
      </c>
      <c r="AI180" s="8">
        <v>0</v>
      </c>
      <c r="AJ180" s="8">
        <v>0.9</v>
      </c>
      <c r="AK180" s="8">
        <v>0</v>
      </c>
      <c r="AL180" s="8">
        <v>0</v>
      </c>
      <c r="AM180" s="8">
        <v>0</v>
      </c>
      <c r="AN180" s="7">
        <v>11</v>
      </c>
      <c r="AO180" s="6">
        <v>7.0000000000000007E-2</v>
      </c>
      <c r="AP180" s="6">
        <v>0.02</v>
      </c>
      <c r="AQ180" s="8">
        <v>0.5</v>
      </c>
      <c r="AR180" s="6">
        <v>0.16</v>
      </c>
      <c r="AS180" s="8">
        <v>0</v>
      </c>
      <c r="AT180" s="7">
        <v>29</v>
      </c>
      <c r="AU180" s="6">
        <v>0.54</v>
      </c>
      <c r="AV180" s="7">
        <v>17</v>
      </c>
      <c r="AW180" s="6">
        <v>0.02</v>
      </c>
      <c r="AX180" s="6">
        <v>0</v>
      </c>
      <c r="AY180" s="6">
        <v>0.04</v>
      </c>
      <c r="AZ180" s="7">
        <v>0</v>
      </c>
      <c r="BA180" s="8">
        <v>0.4</v>
      </c>
      <c r="BB180" s="8">
        <v>1</v>
      </c>
      <c r="BC180" s="8">
        <v>1.3</v>
      </c>
      <c r="BD180" s="8">
        <v>0</v>
      </c>
      <c r="BE180" s="8">
        <v>0.6</v>
      </c>
      <c r="BF180" s="8">
        <v>0.1</v>
      </c>
      <c r="BG180" s="7">
        <v>1</v>
      </c>
      <c r="BH180" s="7">
        <v>0</v>
      </c>
      <c r="BI180" s="7">
        <v>1</v>
      </c>
      <c r="BJ180" s="7">
        <v>2</v>
      </c>
      <c r="BK180" s="8">
        <v>2.5</v>
      </c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9"/>
      <c r="CT180" s="1"/>
    </row>
    <row r="181" spans="1:107" ht="13.5" customHeight="1" x14ac:dyDescent="0.2">
      <c r="A181" s="4" t="s">
        <v>283</v>
      </c>
      <c r="B181" s="4" t="s">
        <v>87</v>
      </c>
      <c r="C181" s="4" t="s">
        <v>284</v>
      </c>
      <c r="D181" s="5" t="s">
        <v>287</v>
      </c>
      <c r="E181" s="10"/>
      <c r="F181" s="4" t="s">
        <v>718</v>
      </c>
      <c r="G181" s="4" t="s">
        <v>87</v>
      </c>
      <c r="H181" s="4" t="s">
        <v>284</v>
      </c>
      <c r="I181" s="5" t="s">
        <v>337</v>
      </c>
      <c r="J181" s="4" t="s">
        <v>556</v>
      </c>
      <c r="K181" s="6">
        <v>90</v>
      </c>
      <c r="L181" s="6">
        <v>28.08</v>
      </c>
      <c r="M181" s="7">
        <v>315</v>
      </c>
      <c r="N181" s="7">
        <v>1324</v>
      </c>
      <c r="O181" s="8">
        <v>13.5</v>
      </c>
      <c r="P181" s="8">
        <v>5.6000000000000005</v>
      </c>
      <c r="Q181" s="8">
        <v>0.89999999999999991</v>
      </c>
      <c r="R181" s="8">
        <v>69.599999999999994</v>
      </c>
      <c r="S181" s="8">
        <v>0.4</v>
      </c>
      <c r="T181" s="7">
        <v>1</v>
      </c>
      <c r="U181" s="7">
        <v>101</v>
      </c>
      <c r="V181" s="7">
        <v>8</v>
      </c>
      <c r="W181" s="7">
        <v>24</v>
      </c>
      <c r="X181" s="7">
        <v>97</v>
      </c>
      <c r="Y181" s="8">
        <v>0.8</v>
      </c>
      <c r="Z181" s="8">
        <v>1.2</v>
      </c>
      <c r="AA181" s="6">
        <v>0.2</v>
      </c>
      <c r="AB181" s="6">
        <v>0.73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7">
        <v>0</v>
      </c>
      <c r="AO181" s="6">
        <v>0.08</v>
      </c>
      <c r="AP181" s="6">
        <v>0.02</v>
      </c>
      <c r="AQ181" s="8">
        <v>1.5</v>
      </c>
      <c r="AR181" s="6">
        <v>0.11</v>
      </c>
      <c r="AS181" s="8">
        <v>0</v>
      </c>
      <c r="AT181" s="7">
        <v>11</v>
      </c>
      <c r="AU181" s="6">
        <v>0.55000000000000004</v>
      </c>
      <c r="AV181" s="7">
        <v>0</v>
      </c>
      <c r="AW181" s="6">
        <v>0.28999999999999998</v>
      </c>
      <c r="AX181" s="6">
        <v>0.16999999999999998</v>
      </c>
      <c r="AY181" s="6">
        <v>0.33</v>
      </c>
      <c r="AZ181" s="7">
        <v>0</v>
      </c>
      <c r="BA181" s="8">
        <v>0.8</v>
      </c>
      <c r="BB181" s="8">
        <v>1</v>
      </c>
      <c r="BC181" s="8">
        <v>2.6</v>
      </c>
      <c r="BD181" s="8">
        <v>0</v>
      </c>
      <c r="BE181" s="8">
        <v>1.1000000000000001</v>
      </c>
      <c r="BF181" s="8">
        <v>0.2</v>
      </c>
      <c r="BG181" s="7">
        <v>0</v>
      </c>
      <c r="BH181" s="7">
        <v>0</v>
      </c>
      <c r="BI181" s="7">
        <v>0</v>
      </c>
      <c r="BJ181" s="7">
        <v>2</v>
      </c>
      <c r="BK181" s="8">
        <v>0.5</v>
      </c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9"/>
      <c r="CT181" s="1"/>
    </row>
    <row r="182" spans="1:107" s="64" customFormat="1" ht="13.5" customHeight="1" x14ac:dyDescent="0.2">
      <c r="A182" s="58" t="s">
        <v>283</v>
      </c>
      <c r="B182" s="58" t="s">
        <v>87</v>
      </c>
      <c r="C182" s="58" t="s">
        <v>284</v>
      </c>
      <c r="D182" s="59" t="s">
        <v>288</v>
      </c>
      <c r="E182" s="58"/>
      <c r="F182" s="58" t="s">
        <v>718</v>
      </c>
      <c r="G182" s="58" t="s">
        <v>87</v>
      </c>
      <c r="H182" s="58" t="s">
        <v>284</v>
      </c>
      <c r="I182" s="59" t="s">
        <v>338</v>
      </c>
      <c r="J182" s="58" t="s">
        <v>674</v>
      </c>
      <c r="K182" s="60">
        <v>181</v>
      </c>
      <c r="L182" s="60">
        <v>11.25</v>
      </c>
      <c r="M182" s="61">
        <v>25</v>
      </c>
      <c r="N182" s="61">
        <v>16</v>
      </c>
      <c r="O182" s="62">
        <v>24.1</v>
      </c>
      <c r="P182" s="62">
        <v>1.2</v>
      </c>
      <c r="Q182" s="62">
        <v>0.4</v>
      </c>
      <c r="R182" s="62">
        <v>4.2</v>
      </c>
      <c r="S182" s="62">
        <v>1</v>
      </c>
      <c r="T182" s="61">
        <v>289</v>
      </c>
      <c r="U182" s="61">
        <v>45</v>
      </c>
      <c r="V182" s="61">
        <v>6</v>
      </c>
      <c r="W182" s="61">
        <v>3</v>
      </c>
      <c r="X182" s="61">
        <v>4</v>
      </c>
      <c r="Y182" s="62">
        <v>0</v>
      </c>
      <c r="Z182" s="62">
        <v>0</v>
      </c>
      <c r="AA182" s="60">
        <v>0</v>
      </c>
      <c r="AB182" s="60">
        <v>0.02</v>
      </c>
      <c r="AC182" s="61">
        <v>0</v>
      </c>
      <c r="AD182" s="61">
        <v>0</v>
      </c>
      <c r="AE182" s="61">
        <v>4</v>
      </c>
      <c r="AF182" s="61">
        <v>0</v>
      </c>
      <c r="AG182" s="61">
        <v>4</v>
      </c>
      <c r="AH182" s="61">
        <v>0</v>
      </c>
      <c r="AI182" s="62">
        <v>0</v>
      </c>
      <c r="AJ182" s="62">
        <v>0</v>
      </c>
      <c r="AK182" s="62">
        <v>0</v>
      </c>
      <c r="AL182" s="62">
        <v>0</v>
      </c>
      <c r="AM182" s="62">
        <v>0</v>
      </c>
      <c r="AN182" s="61">
        <v>29</v>
      </c>
      <c r="AO182" s="60">
        <v>0</v>
      </c>
      <c r="AP182" s="60">
        <v>0</v>
      </c>
      <c r="AQ182" s="62">
        <v>0</v>
      </c>
      <c r="AR182" s="60">
        <v>0.02</v>
      </c>
      <c r="AS182" s="62">
        <v>0</v>
      </c>
      <c r="AT182" s="61">
        <v>9</v>
      </c>
      <c r="AU182" s="60">
        <v>0.03</v>
      </c>
      <c r="AV182" s="61">
        <v>3</v>
      </c>
      <c r="AW182" s="60">
        <v>0</v>
      </c>
      <c r="AX182" s="60">
        <v>0</v>
      </c>
      <c r="AY182" s="60">
        <v>0</v>
      </c>
      <c r="AZ182" s="61">
        <v>0</v>
      </c>
      <c r="BA182" s="62">
        <v>0.1</v>
      </c>
      <c r="BB182" s="62">
        <v>0.2</v>
      </c>
      <c r="BC182" s="62">
        <v>0.30000000000000004</v>
      </c>
      <c r="BD182" s="62">
        <v>0.7</v>
      </c>
      <c r="BE182" s="62">
        <v>0.2</v>
      </c>
      <c r="BF182" s="62">
        <v>0</v>
      </c>
      <c r="BG182" s="61">
        <v>0</v>
      </c>
      <c r="BH182" s="61">
        <v>0</v>
      </c>
      <c r="BI182" s="61">
        <v>0</v>
      </c>
      <c r="BJ182" s="61">
        <v>0</v>
      </c>
      <c r="BK182" s="62">
        <v>0.1</v>
      </c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 t="s">
        <v>671</v>
      </c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63"/>
      <c r="CO182" s="67">
        <f>SUM(M178:M182)</f>
        <v>803</v>
      </c>
      <c r="CP182" s="68">
        <f>SUM(P178:P182)</f>
        <v>33.4</v>
      </c>
      <c r="CQ182" s="68">
        <f>SUM(Q178:Q182)</f>
        <v>26.499999999999996</v>
      </c>
      <c r="CR182" s="68">
        <f>SUM(R178:R182)</f>
        <v>110.10000000000001</v>
      </c>
      <c r="CS182" s="68">
        <f>SUM(BD178:BD182)</f>
        <v>2.2999999999999998</v>
      </c>
      <c r="CT182" s="82">
        <v>155</v>
      </c>
      <c r="CU182" s="78">
        <f>$CP182*4/CO182*100</f>
        <v>16.637608966376089</v>
      </c>
      <c r="CV182" s="78">
        <f>CQ182*9/CO182*100</f>
        <v>29.701120797011203</v>
      </c>
      <c r="CW182" s="78">
        <f>CR182*4/CO182*100</f>
        <v>54.84433374844334</v>
      </c>
      <c r="CX182" s="79" t="str">
        <f>IF(AND(CO182&gt;=650,CO182&lt;=850),"○","×")</f>
        <v>○</v>
      </c>
      <c r="CY182" s="79" t="str">
        <f>IF((CS182&lt;3.5),"○","×")</f>
        <v>○</v>
      </c>
      <c r="CZ182" s="79" t="str">
        <f>IF(AND(CT182&gt;=140),"○","×")</f>
        <v>○</v>
      </c>
      <c r="DA182" s="79" t="str">
        <f>IF(AND(CU182&gt;=12.5,CU182&lt;=20.4),"○","×")</f>
        <v>○</v>
      </c>
      <c r="DB182" s="79" t="str">
        <f>IF(AND(CV182&gt;=20.4,CV182&lt;=30.4),"○","×")</f>
        <v>○</v>
      </c>
      <c r="DC182" s="79" t="str">
        <f>IF(AND(CW182&gt;=49.5,CW182&lt;=65.4),"○","×")</f>
        <v>○</v>
      </c>
    </row>
    <row r="183" spans="1:107" ht="13.5" customHeight="1" x14ac:dyDescent="0.2">
      <c r="A183" s="89" t="s">
        <v>289</v>
      </c>
      <c r="B183" s="89" t="s">
        <v>87</v>
      </c>
      <c r="C183" s="94" t="s">
        <v>290</v>
      </c>
      <c r="D183" s="90" t="s">
        <v>291</v>
      </c>
      <c r="E183" s="94" t="s">
        <v>290</v>
      </c>
      <c r="F183" s="94" t="s">
        <v>720</v>
      </c>
      <c r="G183" s="94" t="s">
        <v>87</v>
      </c>
      <c r="H183" s="94" t="s">
        <v>290</v>
      </c>
      <c r="I183" s="90" t="s">
        <v>339</v>
      </c>
      <c r="J183" s="94" t="s">
        <v>629</v>
      </c>
      <c r="K183" s="91">
        <v>292.5</v>
      </c>
      <c r="L183" s="91">
        <v>170.84</v>
      </c>
      <c r="M183" s="95">
        <v>346</v>
      </c>
      <c r="N183" s="95">
        <v>621</v>
      </c>
      <c r="O183" s="96">
        <v>205.39999999999998</v>
      </c>
      <c r="P183" s="96">
        <v>19.500000000000004</v>
      </c>
      <c r="Q183" s="96">
        <v>16.100000000000001</v>
      </c>
      <c r="R183" s="96">
        <v>31.7</v>
      </c>
      <c r="S183" s="96">
        <v>3.3</v>
      </c>
      <c r="T183" s="95">
        <v>591</v>
      </c>
      <c r="U183" s="95">
        <v>687</v>
      </c>
      <c r="V183" s="95">
        <v>29</v>
      </c>
      <c r="W183" s="95">
        <v>45</v>
      </c>
      <c r="X183" s="95">
        <v>217</v>
      </c>
      <c r="Y183" s="96">
        <v>0.9</v>
      </c>
      <c r="Z183" s="96">
        <v>0.7</v>
      </c>
      <c r="AA183" s="97">
        <v>0.11999999999999998</v>
      </c>
      <c r="AB183" s="97">
        <v>0.40000000000000013</v>
      </c>
      <c r="AC183" s="95">
        <v>5</v>
      </c>
      <c r="AD183" s="95">
        <v>660</v>
      </c>
      <c r="AE183" s="95">
        <v>1464</v>
      </c>
      <c r="AF183" s="95">
        <v>0</v>
      </c>
      <c r="AG183" s="95">
        <v>1804</v>
      </c>
      <c r="AH183" s="95">
        <v>156</v>
      </c>
      <c r="AI183" s="96">
        <v>2.2000000000000002</v>
      </c>
      <c r="AJ183" s="96">
        <v>3.0000000000000004</v>
      </c>
      <c r="AK183" s="96">
        <v>0</v>
      </c>
      <c r="AL183" s="96">
        <v>4.8999999999999995</v>
      </c>
      <c r="AM183" s="96">
        <v>0.2</v>
      </c>
      <c r="AN183" s="95">
        <v>33</v>
      </c>
      <c r="AO183" s="97">
        <v>0.14000000000000001</v>
      </c>
      <c r="AP183" s="97">
        <v>0.14000000000000001</v>
      </c>
      <c r="AQ183" s="96">
        <v>9.4999999999999982</v>
      </c>
      <c r="AR183" s="97">
        <v>0.65000000000000013</v>
      </c>
      <c r="AS183" s="96">
        <v>0.1</v>
      </c>
      <c r="AT183" s="95">
        <v>40</v>
      </c>
      <c r="AU183" s="97">
        <v>2.7099999999999991</v>
      </c>
      <c r="AV183" s="95">
        <v>21</v>
      </c>
      <c r="AW183" s="97">
        <v>1.39</v>
      </c>
      <c r="AX183" s="97">
        <v>9.0499999999999989</v>
      </c>
      <c r="AY183" s="97">
        <v>4.05</v>
      </c>
      <c r="AZ183" s="95">
        <v>55</v>
      </c>
      <c r="BA183" s="96">
        <v>0.79999999999999993</v>
      </c>
      <c r="BB183" s="96">
        <v>2.5</v>
      </c>
      <c r="BC183" s="96">
        <v>3.4000000000000004</v>
      </c>
      <c r="BD183" s="96">
        <v>1.5</v>
      </c>
      <c r="BE183" s="96">
        <v>0.5</v>
      </c>
      <c r="BF183" s="96">
        <v>13.9</v>
      </c>
      <c r="BG183" s="95">
        <v>1</v>
      </c>
      <c r="BH183" s="95">
        <v>1</v>
      </c>
      <c r="BI183" s="95">
        <v>0</v>
      </c>
      <c r="BJ183" s="95">
        <v>1</v>
      </c>
      <c r="BK183" s="96">
        <v>0.4</v>
      </c>
      <c r="BL183" s="94" t="s">
        <v>671</v>
      </c>
      <c r="BM183" s="94"/>
      <c r="BN183" s="94" t="s">
        <v>671</v>
      </c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 t="s">
        <v>671</v>
      </c>
      <c r="CC183" s="94" t="s">
        <v>671</v>
      </c>
      <c r="CD183" s="94"/>
      <c r="CE183" s="94" t="s">
        <v>671</v>
      </c>
      <c r="CF183" s="94"/>
      <c r="CG183" s="94"/>
      <c r="CH183" s="94"/>
      <c r="CI183" s="94" t="s">
        <v>671</v>
      </c>
      <c r="CJ183" s="94"/>
      <c r="CK183" s="94" t="s">
        <v>671</v>
      </c>
      <c r="CL183" s="94"/>
      <c r="CM183" s="98"/>
      <c r="CT183" s="1"/>
    </row>
    <row r="184" spans="1:107" ht="13.5" customHeight="1" x14ac:dyDescent="0.2">
      <c r="A184" s="103" t="s">
        <v>289</v>
      </c>
      <c r="B184" s="103" t="s">
        <v>87</v>
      </c>
      <c r="C184" s="103" t="s">
        <v>290</v>
      </c>
      <c r="D184" s="5" t="s">
        <v>292</v>
      </c>
      <c r="E184" s="10" t="s">
        <v>527</v>
      </c>
      <c r="F184" s="103" t="s">
        <v>720</v>
      </c>
      <c r="G184" s="103" t="s">
        <v>87</v>
      </c>
      <c r="H184" s="103" t="s">
        <v>290</v>
      </c>
      <c r="I184" s="5" t="s">
        <v>341</v>
      </c>
      <c r="J184" s="103" t="s">
        <v>630</v>
      </c>
      <c r="K184" s="6">
        <v>54</v>
      </c>
      <c r="L184" s="6">
        <v>33.340000000000003</v>
      </c>
      <c r="M184" s="7">
        <v>14</v>
      </c>
      <c r="N184" s="7">
        <v>52</v>
      </c>
      <c r="O184" s="8">
        <v>49.100000000000009</v>
      </c>
      <c r="P184" s="8">
        <v>1.1000000000000001</v>
      </c>
      <c r="Q184" s="8">
        <v>0.1</v>
      </c>
      <c r="R184" s="8">
        <v>2.7</v>
      </c>
      <c r="S184" s="8">
        <v>1.0999999999999999</v>
      </c>
      <c r="T184" s="7">
        <v>272</v>
      </c>
      <c r="U184" s="7">
        <v>157</v>
      </c>
      <c r="V184" s="7">
        <v>21</v>
      </c>
      <c r="W184" s="7">
        <v>15</v>
      </c>
      <c r="X184" s="7">
        <v>24</v>
      </c>
      <c r="Y184" s="8">
        <v>0.30000000000000004</v>
      </c>
      <c r="Z184" s="8">
        <v>0.1</v>
      </c>
      <c r="AA184" s="6">
        <v>0.06</v>
      </c>
      <c r="AB184" s="6">
        <v>0.06</v>
      </c>
      <c r="AC184" s="7">
        <v>0</v>
      </c>
      <c r="AD184" s="7">
        <v>1</v>
      </c>
      <c r="AE184" s="7">
        <v>177</v>
      </c>
      <c r="AF184" s="7">
        <v>0</v>
      </c>
      <c r="AG184" s="7">
        <v>177</v>
      </c>
      <c r="AH184" s="7">
        <v>15</v>
      </c>
      <c r="AI184" s="8">
        <v>0</v>
      </c>
      <c r="AJ184" s="8">
        <v>0.2</v>
      </c>
      <c r="AK184" s="8">
        <v>0</v>
      </c>
      <c r="AL184" s="8">
        <v>0</v>
      </c>
      <c r="AM184" s="8">
        <v>0</v>
      </c>
      <c r="AN184" s="7">
        <v>19</v>
      </c>
      <c r="AO184" s="6">
        <v>0.02</v>
      </c>
      <c r="AP184" s="6">
        <v>0.03</v>
      </c>
      <c r="AQ184" s="8">
        <v>0.1</v>
      </c>
      <c r="AR184" s="6">
        <v>0.03</v>
      </c>
      <c r="AS184" s="8">
        <v>0</v>
      </c>
      <c r="AT184" s="7">
        <v>14</v>
      </c>
      <c r="AU184" s="6">
        <v>0.18000000000000002</v>
      </c>
      <c r="AV184" s="7">
        <v>7</v>
      </c>
      <c r="AW184" s="6">
        <v>0.01</v>
      </c>
      <c r="AX184" s="6">
        <v>0</v>
      </c>
      <c r="AY184" s="6">
        <v>0.01</v>
      </c>
      <c r="AZ184" s="7">
        <v>0</v>
      </c>
      <c r="BA184" s="8">
        <v>0.1</v>
      </c>
      <c r="BB184" s="8">
        <v>0.5</v>
      </c>
      <c r="BC184" s="8">
        <v>1</v>
      </c>
      <c r="BD184" s="8">
        <v>0.6</v>
      </c>
      <c r="BE184" s="8">
        <v>0.4</v>
      </c>
      <c r="BF184" s="8">
        <v>0</v>
      </c>
      <c r="BG184" s="7">
        <v>1</v>
      </c>
      <c r="BH184" s="7">
        <v>1</v>
      </c>
      <c r="BI184" s="7">
        <v>1</v>
      </c>
      <c r="BJ184" s="7">
        <v>2</v>
      </c>
      <c r="BK184" s="8">
        <v>0.7</v>
      </c>
      <c r="BL184" s="103" t="s">
        <v>671</v>
      </c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 t="s">
        <v>671</v>
      </c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9"/>
      <c r="CT184" s="1"/>
    </row>
    <row r="185" spans="1:107" ht="13.5" customHeight="1" x14ac:dyDescent="0.2">
      <c r="A185" s="4" t="s">
        <v>289</v>
      </c>
      <c r="B185" s="4" t="s">
        <v>87</v>
      </c>
      <c r="C185" s="4" t="s">
        <v>290</v>
      </c>
      <c r="D185" s="5" t="s">
        <v>292</v>
      </c>
      <c r="E185" s="10"/>
      <c r="F185" s="4" t="s">
        <v>720</v>
      </c>
      <c r="G185" s="4" t="s">
        <v>87</v>
      </c>
      <c r="H185" s="4" t="s">
        <v>290</v>
      </c>
      <c r="I185" s="5" t="s">
        <v>342</v>
      </c>
      <c r="J185" s="4" t="s">
        <v>556</v>
      </c>
      <c r="K185" s="6">
        <v>90</v>
      </c>
      <c r="L185" s="6">
        <v>28.08</v>
      </c>
      <c r="M185" s="7">
        <v>315</v>
      </c>
      <c r="N185" s="7">
        <v>1324</v>
      </c>
      <c r="O185" s="8">
        <v>13.5</v>
      </c>
      <c r="P185" s="8">
        <v>5.6000000000000005</v>
      </c>
      <c r="Q185" s="8">
        <v>0.89999999999999991</v>
      </c>
      <c r="R185" s="8">
        <v>69.599999999999994</v>
      </c>
      <c r="S185" s="8">
        <v>0.4</v>
      </c>
      <c r="T185" s="7">
        <v>1</v>
      </c>
      <c r="U185" s="7">
        <v>101</v>
      </c>
      <c r="V185" s="7">
        <v>8</v>
      </c>
      <c r="W185" s="7">
        <v>24</v>
      </c>
      <c r="X185" s="7">
        <v>97</v>
      </c>
      <c r="Y185" s="8">
        <v>0.8</v>
      </c>
      <c r="Z185" s="8">
        <v>1.2</v>
      </c>
      <c r="AA185" s="6">
        <v>0.2</v>
      </c>
      <c r="AB185" s="6">
        <v>0.73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7">
        <v>0</v>
      </c>
      <c r="AO185" s="6">
        <v>0.08</v>
      </c>
      <c r="AP185" s="6">
        <v>0.02</v>
      </c>
      <c r="AQ185" s="8">
        <v>1.5</v>
      </c>
      <c r="AR185" s="6">
        <v>0.11</v>
      </c>
      <c r="AS185" s="8">
        <v>0</v>
      </c>
      <c r="AT185" s="7">
        <v>11</v>
      </c>
      <c r="AU185" s="6">
        <v>0.55000000000000004</v>
      </c>
      <c r="AV185" s="7">
        <v>0</v>
      </c>
      <c r="AW185" s="6">
        <v>0.28999999999999998</v>
      </c>
      <c r="AX185" s="6">
        <v>0.16999999999999998</v>
      </c>
      <c r="AY185" s="6">
        <v>0.33</v>
      </c>
      <c r="AZ185" s="7">
        <v>0</v>
      </c>
      <c r="BA185" s="8">
        <v>0.8</v>
      </c>
      <c r="BB185" s="8">
        <v>1</v>
      </c>
      <c r="BC185" s="8">
        <v>2.6</v>
      </c>
      <c r="BD185" s="8">
        <v>0</v>
      </c>
      <c r="BE185" s="8">
        <v>1.1000000000000001</v>
      </c>
      <c r="BF185" s="8">
        <v>0.2</v>
      </c>
      <c r="BG185" s="7">
        <v>0</v>
      </c>
      <c r="BH185" s="7">
        <v>0</v>
      </c>
      <c r="BI185" s="7">
        <v>0</v>
      </c>
      <c r="BJ185" s="7">
        <v>2</v>
      </c>
      <c r="BK185" s="8">
        <v>0.5</v>
      </c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9"/>
      <c r="CT185" s="1"/>
    </row>
    <row r="186" spans="1:107" s="64" customFormat="1" ht="13.5" customHeight="1" x14ac:dyDescent="0.2">
      <c r="A186" s="58" t="s">
        <v>289</v>
      </c>
      <c r="B186" s="58" t="s">
        <v>87</v>
      </c>
      <c r="C186" s="58" t="s">
        <v>290</v>
      </c>
      <c r="D186" s="59" t="s">
        <v>293</v>
      </c>
      <c r="E186" s="65"/>
      <c r="F186" s="58" t="s">
        <v>720</v>
      </c>
      <c r="G186" s="58" t="s">
        <v>87</v>
      </c>
      <c r="H186" s="58" t="s">
        <v>290</v>
      </c>
      <c r="I186" s="59" t="s">
        <v>343</v>
      </c>
      <c r="J186" s="58" t="s">
        <v>674</v>
      </c>
      <c r="K186" s="60">
        <v>181</v>
      </c>
      <c r="L186" s="60">
        <v>11.25</v>
      </c>
      <c r="M186" s="61">
        <v>25</v>
      </c>
      <c r="N186" s="61">
        <v>16</v>
      </c>
      <c r="O186" s="62">
        <v>24.1</v>
      </c>
      <c r="P186" s="62">
        <v>1.2</v>
      </c>
      <c r="Q186" s="62">
        <v>0.4</v>
      </c>
      <c r="R186" s="62">
        <v>4.2</v>
      </c>
      <c r="S186" s="62">
        <v>1</v>
      </c>
      <c r="T186" s="61">
        <v>289</v>
      </c>
      <c r="U186" s="61">
        <v>45</v>
      </c>
      <c r="V186" s="61">
        <v>6</v>
      </c>
      <c r="W186" s="61">
        <v>3</v>
      </c>
      <c r="X186" s="61">
        <v>4</v>
      </c>
      <c r="Y186" s="62">
        <v>0</v>
      </c>
      <c r="Z186" s="62">
        <v>0</v>
      </c>
      <c r="AA186" s="60">
        <v>0</v>
      </c>
      <c r="AB186" s="60">
        <v>0.02</v>
      </c>
      <c r="AC186" s="61">
        <v>0</v>
      </c>
      <c r="AD186" s="61">
        <v>0</v>
      </c>
      <c r="AE186" s="61">
        <v>4</v>
      </c>
      <c r="AF186" s="61">
        <v>0</v>
      </c>
      <c r="AG186" s="61">
        <v>4</v>
      </c>
      <c r="AH186" s="61">
        <v>0</v>
      </c>
      <c r="AI186" s="62">
        <v>0</v>
      </c>
      <c r="AJ186" s="62">
        <v>0</v>
      </c>
      <c r="AK186" s="62">
        <v>0</v>
      </c>
      <c r="AL186" s="62">
        <v>0</v>
      </c>
      <c r="AM186" s="62">
        <v>0</v>
      </c>
      <c r="AN186" s="61">
        <v>29</v>
      </c>
      <c r="AO186" s="60">
        <v>0</v>
      </c>
      <c r="AP186" s="60">
        <v>0</v>
      </c>
      <c r="AQ186" s="62">
        <v>0</v>
      </c>
      <c r="AR186" s="60">
        <v>0.02</v>
      </c>
      <c r="AS186" s="62">
        <v>0</v>
      </c>
      <c r="AT186" s="61">
        <v>9</v>
      </c>
      <c r="AU186" s="60">
        <v>0.03</v>
      </c>
      <c r="AV186" s="61">
        <v>3</v>
      </c>
      <c r="AW186" s="60">
        <v>0</v>
      </c>
      <c r="AX186" s="60">
        <v>0</v>
      </c>
      <c r="AY186" s="60">
        <v>0</v>
      </c>
      <c r="AZ186" s="61">
        <v>0</v>
      </c>
      <c r="BA186" s="62">
        <v>0.1</v>
      </c>
      <c r="BB186" s="62">
        <v>0.2</v>
      </c>
      <c r="BC186" s="62">
        <v>0.30000000000000004</v>
      </c>
      <c r="BD186" s="62">
        <v>0.7</v>
      </c>
      <c r="BE186" s="62">
        <v>0.2</v>
      </c>
      <c r="BF186" s="62">
        <v>0</v>
      </c>
      <c r="BG186" s="61">
        <v>0</v>
      </c>
      <c r="BH186" s="61">
        <v>0</v>
      </c>
      <c r="BI186" s="61">
        <v>0</v>
      </c>
      <c r="BJ186" s="61">
        <v>0</v>
      </c>
      <c r="BK186" s="62">
        <v>0.1</v>
      </c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 t="s">
        <v>671</v>
      </c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63"/>
      <c r="CO186" s="67">
        <f>SUM(M183:M186)</f>
        <v>700</v>
      </c>
      <c r="CP186" s="68">
        <f>SUM(P183:P186)</f>
        <v>27.400000000000006</v>
      </c>
      <c r="CQ186" s="68">
        <f>SUM(Q183:Q186)</f>
        <v>17.5</v>
      </c>
      <c r="CR186" s="68">
        <f>SUM(R183:R186)</f>
        <v>108.2</v>
      </c>
      <c r="CS186" s="68">
        <f>SUM(BD183:BD186)</f>
        <v>2.8</v>
      </c>
      <c r="CT186" s="82">
        <v>200.5</v>
      </c>
      <c r="CU186" s="78">
        <f>$CP186*4/CO186*100</f>
        <v>15.657142857142862</v>
      </c>
      <c r="CV186" s="78">
        <f>CQ186*9/CO186*100</f>
        <v>22.5</v>
      </c>
      <c r="CW186" s="78">
        <f>CR186*4/CO186*100</f>
        <v>61.828571428571436</v>
      </c>
      <c r="CX186" s="79" t="str">
        <f>IF(AND(CO186&gt;=650,CO186&lt;=850),"○","×")</f>
        <v>○</v>
      </c>
      <c r="CY186" s="79" t="str">
        <f>IF((CS186&lt;3.5),"○","×")</f>
        <v>○</v>
      </c>
      <c r="CZ186" s="79" t="str">
        <f>IF(AND(CT186&gt;=140),"○","×")</f>
        <v>○</v>
      </c>
      <c r="DA186" s="79" t="str">
        <f>IF(AND(CU186&gt;=12.5,CU186&lt;=20.4),"○","×")</f>
        <v>○</v>
      </c>
      <c r="DB186" s="79" t="str">
        <f>IF(AND(CV186&gt;=20.4,CV186&lt;=30.4),"○","×")</f>
        <v>○</v>
      </c>
      <c r="DC186" s="79" t="str">
        <f>IF(AND(CW186&gt;=49.5,CW186&lt;=65.4),"○","×")</f>
        <v>○</v>
      </c>
    </row>
    <row r="187" spans="1:107" ht="13.5" customHeight="1" x14ac:dyDescent="0.2">
      <c r="A187" s="89" t="s">
        <v>294</v>
      </c>
      <c r="B187" s="89" t="s">
        <v>87</v>
      </c>
      <c r="C187" s="94" t="s">
        <v>295</v>
      </c>
      <c r="D187" s="90" t="s">
        <v>296</v>
      </c>
      <c r="E187" s="94" t="s">
        <v>295</v>
      </c>
      <c r="F187" s="94" t="s">
        <v>721</v>
      </c>
      <c r="G187" s="94" t="s">
        <v>87</v>
      </c>
      <c r="H187" s="94" t="s">
        <v>722</v>
      </c>
      <c r="I187" s="90" t="s">
        <v>344</v>
      </c>
      <c r="J187" s="94" t="s">
        <v>860</v>
      </c>
      <c r="K187" s="91">
        <v>255.89999999999998</v>
      </c>
      <c r="L187" s="91">
        <v>124.42</v>
      </c>
      <c r="M187" s="95">
        <v>259</v>
      </c>
      <c r="N187" s="95">
        <v>307</v>
      </c>
      <c r="O187" s="96">
        <v>207.3</v>
      </c>
      <c r="P187" s="96">
        <v>15.5</v>
      </c>
      <c r="Q187" s="96">
        <v>15.899999999999999</v>
      </c>
      <c r="R187" s="96">
        <v>14.299999999999999</v>
      </c>
      <c r="S187" s="96">
        <v>2.9</v>
      </c>
      <c r="T187" s="95">
        <v>641</v>
      </c>
      <c r="U187" s="95">
        <v>523</v>
      </c>
      <c r="V187" s="95">
        <v>58</v>
      </c>
      <c r="W187" s="95">
        <v>36</v>
      </c>
      <c r="X187" s="95">
        <v>175</v>
      </c>
      <c r="Y187" s="96">
        <v>0.79999999999999993</v>
      </c>
      <c r="Z187" s="96">
        <v>1.6</v>
      </c>
      <c r="AA187" s="97">
        <v>0.08</v>
      </c>
      <c r="AB187" s="97">
        <v>0.27</v>
      </c>
      <c r="AC187" s="95">
        <v>31</v>
      </c>
      <c r="AD187" s="95">
        <v>278</v>
      </c>
      <c r="AE187" s="95">
        <v>856</v>
      </c>
      <c r="AF187" s="95">
        <v>61</v>
      </c>
      <c r="AG187" s="95">
        <v>977</v>
      </c>
      <c r="AH187" s="95">
        <v>148</v>
      </c>
      <c r="AI187" s="96">
        <v>0.1</v>
      </c>
      <c r="AJ187" s="96">
        <v>1.2000000000000002</v>
      </c>
      <c r="AK187" s="96">
        <v>0</v>
      </c>
      <c r="AL187" s="96">
        <v>1.5</v>
      </c>
      <c r="AM187" s="96">
        <v>0</v>
      </c>
      <c r="AN187" s="95">
        <v>125</v>
      </c>
      <c r="AO187" s="97">
        <v>0.12000000000000001</v>
      </c>
      <c r="AP187" s="97">
        <v>0.18000000000000002</v>
      </c>
      <c r="AQ187" s="96">
        <v>4.3</v>
      </c>
      <c r="AR187" s="97">
        <v>0.34</v>
      </c>
      <c r="AS187" s="96">
        <v>0.3</v>
      </c>
      <c r="AT187" s="95">
        <v>96</v>
      </c>
      <c r="AU187" s="97">
        <v>1.6800000000000002</v>
      </c>
      <c r="AV187" s="95">
        <v>51</v>
      </c>
      <c r="AW187" s="97">
        <v>3.81</v>
      </c>
      <c r="AX187" s="97">
        <v>7.8400000000000007</v>
      </c>
      <c r="AY187" s="97">
        <v>2.73</v>
      </c>
      <c r="AZ187" s="95">
        <v>78</v>
      </c>
      <c r="BA187" s="96">
        <v>0.70000000000000007</v>
      </c>
      <c r="BB187" s="96">
        <v>2.2000000000000002</v>
      </c>
      <c r="BC187" s="96">
        <v>3.2</v>
      </c>
      <c r="BD187" s="96">
        <v>1.5</v>
      </c>
      <c r="BE187" s="96">
        <v>1.2</v>
      </c>
      <c r="BF187" s="96">
        <v>4.0999999999999996</v>
      </c>
      <c r="BG187" s="95">
        <v>0</v>
      </c>
      <c r="BH187" s="95">
        <v>0</v>
      </c>
      <c r="BI187" s="95">
        <v>1</v>
      </c>
      <c r="BJ187" s="95">
        <v>4</v>
      </c>
      <c r="BK187" s="96">
        <v>2</v>
      </c>
      <c r="BL187" s="94" t="s">
        <v>671</v>
      </c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 t="s">
        <v>671</v>
      </c>
      <c r="CC187" s="94" t="s">
        <v>671</v>
      </c>
      <c r="CD187" s="94"/>
      <c r="CE187" s="94"/>
      <c r="CF187" s="94"/>
      <c r="CG187" s="94"/>
      <c r="CH187" s="94"/>
      <c r="CI187" s="94" t="s">
        <v>671</v>
      </c>
      <c r="CJ187" s="94"/>
      <c r="CK187" s="94" t="s">
        <v>671</v>
      </c>
      <c r="CL187" s="94"/>
      <c r="CM187" s="98"/>
      <c r="CT187" s="1"/>
    </row>
    <row r="188" spans="1:107" ht="13.5" customHeight="1" x14ac:dyDescent="0.2">
      <c r="A188" s="103" t="s">
        <v>294</v>
      </c>
      <c r="B188" s="103" t="s">
        <v>87</v>
      </c>
      <c r="C188" s="103" t="s">
        <v>295</v>
      </c>
      <c r="D188" s="5" t="s">
        <v>297</v>
      </c>
      <c r="E188" s="10" t="s">
        <v>528</v>
      </c>
      <c r="F188" s="103" t="s">
        <v>721</v>
      </c>
      <c r="G188" s="103" t="s">
        <v>87</v>
      </c>
      <c r="H188" s="103" t="s">
        <v>722</v>
      </c>
      <c r="I188" s="5" t="s">
        <v>346</v>
      </c>
      <c r="J188" s="103" t="s">
        <v>631</v>
      </c>
      <c r="K188" s="6">
        <v>121</v>
      </c>
      <c r="L188" s="6">
        <v>40.99</v>
      </c>
      <c r="M188" s="7">
        <v>104</v>
      </c>
      <c r="N188" s="7">
        <v>1</v>
      </c>
      <c r="O188" s="8">
        <v>99.300000000000011</v>
      </c>
      <c r="P188" s="8">
        <v>6.9</v>
      </c>
      <c r="Q188" s="8">
        <v>4.7</v>
      </c>
      <c r="R188" s="8">
        <v>8.1999999999999993</v>
      </c>
      <c r="S188" s="8">
        <v>1.9</v>
      </c>
      <c r="T188" s="7">
        <v>489</v>
      </c>
      <c r="U188" s="7">
        <v>203</v>
      </c>
      <c r="V188" s="7">
        <v>53</v>
      </c>
      <c r="W188" s="7">
        <v>51</v>
      </c>
      <c r="X188" s="7">
        <v>99</v>
      </c>
      <c r="Y188" s="8">
        <v>1.1000000000000001</v>
      </c>
      <c r="Z188" s="8">
        <v>0.6</v>
      </c>
      <c r="AA188" s="6">
        <v>0.18</v>
      </c>
      <c r="AB188" s="6">
        <v>0.43</v>
      </c>
      <c r="AC188" s="7">
        <v>0</v>
      </c>
      <c r="AD188" s="7">
        <v>0</v>
      </c>
      <c r="AE188" s="7">
        <v>15</v>
      </c>
      <c r="AF188" s="7">
        <v>0</v>
      </c>
      <c r="AG188" s="7">
        <v>15</v>
      </c>
      <c r="AH188" s="7">
        <v>1</v>
      </c>
      <c r="AI188" s="8">
        <v>0</v>
      </c>
      <c r="AJ188" s="8">
        <v>0.30000000000000004</v>
      </c>
      <c r="AK188" s="8">
        <v>0</v>
      </c>
      <c r="AL188" s="8">
        <v>0.6</v>
      </c>
      <c r="AM188" s="8">
        <v>0.1</v>
      </c>
      <c r="AN188" s="7">
        <v>14</v>
      </c>
      <c r="AO188" s="6">
        <v>0.13</v>
      </c>
      <c r="AP188" s="6">
        <v>7.0000000000000007E-2</v>
      </c>
      <c r="AQ188" s="8">
        <v>0.30000000000000004</v>
      </c>
      <c r="AR188" s="6">
        <v>0.08</v>
      </c>
      <c r="AS188" s="8">
        <v>0</v>
      </c>
      <c r="AT188" s="7">
        <v>18</v>
      </c>
      <c r="AU188" s="6">
        <v>0.13</v>
      </c>
      <c r="AV188" s="7">
        <v>2</v>
      </c>
      <c r="AW188" s="6">
        <v>0.73</v>
      </c>
      <c r="AX188" s="6">
        <v>1.28</v>
      </c>
      <c r="AY188" s="6">
        <v>2.06</v>
      </c>
      <c r="AZ188" s="7">
        <v>0</v>
      </c>
      <c r="BA188" s="8">
        <v>0.2</v>
      </c>
      <c r="BB188" s="8">
        <v>0.5</v>
      </c>
      <c r="BC188" s="8">
        <v>0.7</v>
      </c>
      <c r="BD188" s="8">
        <v>1.2</v>
      </c>
      <c r="BE188" s="8">
        <v>0</v>
      </c>
      <c r="BF188" s="8">
        <v>0</v>
      </c>
      <c r="BG188" s="7">
        <v>0</v>
      </c>
      <c r="BH188" s="7">
        <v>0</v>
      </c>
      <c r="BI188" s="7">
        <v>0</v>
      </c>
      <c r="BJ188" s="7">
        <v>0</v>
      </c>
      <c r="BK188" s="8">
        <v>0</v>
      </c>
      <c r="BL188" s="103" t="s">
        <v>671</v>
      </c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 t="s">
        <v>671</v>
      </c>
      <c r="CC188" s="103"/>
      <c r="CD188" s="103"/>
      <c r="CE188" s="103" t="s">
        <v>671</v>
      </c>
      <c r="CF188" s="103"/>
      <c r="CG188" s="103"/>
      <c r="CH188" s="103"/>
      <c r="CI188" s="103"/>
      <c r="CJ188" s="103"/>
      <c r="CK188" s="103" t="s">
        <v>671</v>
      </c>
      <c r="CL188" s="103"/>
      <c r="CM188" s="9"/>
      <c r="CT188" s="1"/>
    </row>
    <row r="189" spans="1:107" ht="13.5" customHeight="1" x14ac:dyDescent="0.2">
      <c r="A189" s="4" t="s">
        <v>294</v>
      </c>
      <c r="B189" s="4" t="s">
        <v>87</v>
      </c>
      <c r="C189" s="4" t="s">
        <v>295</v>
      </c>
      <c r="D189" s="5" t="s">
        <v>297</v>
      </c>
      <c r="E189" s="10"/>
      <c r="F189" s="4" t="s">
        <v>721</v>
      </c>
      <c r="G189" s="4" t="s">
        <v>87</v>
      </c>
      <c r="H189" s="4" t="s">
        <v>722</v>
      </c>
      <c r="I189" s="5" t="s">
        <v>348</v>
      </c>
      <c r="J189" s="4" t="s">
        <v>556</v>
      </c>
      <c r="K189" s="6">
        <v>90</v>
      </c>
      <c r="L189" s="6">
        <v>28.08</v>
      </c>
      <c r="M189" s="7">
        <v>315</v>
      </c>
      <c r="N189" s="7">
        <v>1324</v>
      </c>
      <c r="O189" s="8">
        <v>13.5</v>
      </c>
      <c r="P189" s="8">
        <v>5.6000000000000005</v>
      </c>
      <c r="Q189" s="8">
        <v>0.89999999999999991</v>
      </c>
      <c r="R189" s="8">
        <v>69.599999999999994</v>
      </c>
      <c r="S189" s="8">
        <v>0.4</v>
      </c>
      <c r="T189" s="7">
        <v>1</v>
      </c>
      <c r="U189" s="7">
        <v>101</v>
      </c>
      <c r="V189" s="7">
        <v>8</v>
      </c>
      <c r="W189" s="7">
        <v>24</v>
      </c>
      <c r="X189" s="7">
        <v>97</v>
      </c>
      <c r="Y189" s="8">
        <v>0.8</v>
      </c>
      <c r="Z189" s="8">
        <v>1.2</v>
      </c>
      <c r="AA189" s="6">
        <v>0.2</v>
      </c>
      <c r="AB189" s="6">
        <v>0.73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7">
        <v>0</v>
      </c>
      <c r="AO189" s="6">
        <v>0.08</v>
      </c>
      <c r="AP189" s="6">
        <v>0.02</v>
      </c>
      <c r="AQ189" s="8">
        <v>1.5</v>
      </c>
      <c r="AR189" s="6">
        <v>0.11</v>
      </c>
      <c r="AS189" s="8">
        <v>0</v>
      </c>
      <c r="AT189" s="7">
        <v>11</v>
      </c>
      <c r="AU189" s="6">
        <v>0.55000000000000004</v>
      </c>
      <c r="AV189" s="7">
        <v>0</v>
      </c>
      <c r="AW189" s="6">
        <v>0.28999999999999998</v>
      </c>
      <c r="AX189" s="6">
        <v>0.16999999999999998</v>
      </c>
      <c r="AY189" s="6">
        <v>0.33</v>
      </c>
      <c r="AZ189" s="7">
        <v>0</v>
      </c>
      <c r="BA189" s="8">
        <v>0.8</v>
      </c>
      <c r="BB189" s="8">
        <v>1</v>
      </c>
      <c r="BC189" s="8">
        <v>2.6</v>
      </c>
      <c r="BD189" s="8">
        <v>0</v>
      </c>
      <c r="BE189" s="8">
        <v>1.1000000000000001</v>
      </c>
      <c r="BF189" s="8">
        <v>0.2</v>
      </c>
      <c r="BG189" s="7">
        <v>0</v>
      </c>
      <c r="BH189" s="7">
        <v>0</v>
      </c>
      <c r="BI189" s="7">
        <v>0</v>
      </c>
      <c r="BJ189" s="7">
        <v>2</v>
      </c>
      <c r="BK189" s="8">
        <v>0.5</v>
      </c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9"/>
      <c r="CT189" s="1"/>
    </row>
    <row r="190" spans="1:107" s="64" customFormat="1" ht="13.5" customHeight="1" x14ac:dyDescent="0.2">
      <c r="A190" s="58" t="s">
        <v>294</v>
      </c>
      <c r="B190" s="58" t="s">
        <v>87</v>
      </c>
      <c r="C190" s="58" t="s">
        <v>295</v>
      </c>
      <c r="D190" s="59" t="s">
        <v>298</v>
      </c>
      <c r="E190" s="65"/>
      <c r="F190" s="58" t="s">
        <v>721</v>
      </c>
      <c r="G190" s="58" t="s">
        <v>87</v>
      </c>
      <c r="H190" s="58" t="s">
        <v>722</v>
      </c>
      <c r="I190" s="59" t="s">
        <v>349</v>
      </c>
      <c r="J190" s="58" t="s">
        <v>674</v>
      </c>
      <c r="K190" s="60">
        <v>181</v>
      </c>
      <c r="L190" s="60">
        <v>11.25</v>
      </c>
      <c r="M190" s="61">
        <v>25</v>
      </c>
      <c r="N190" s="61">
        <v>16</v>
      </c>
      <c r="O190" s="62">
        <v>24.1</v>
      </c>
      <c r="P190" s="62">
        <v>1.2</v>
      </c>
      <c r="Q190" s="62">
        <v>0.4</v>
      </c>
      <c r="R190" s="62">
        <v>4.2</v>
      </c>
      <c r="S190" s="62">
        <v>1</v>
      </c>
      <c r="T190" s="61">
        <v>289</v>
      </c>
      <c r="U190" s="61">
        <v>45</v>
      </c>
      <c r="V190" s="61">
        <v>6</v>
      </c>
      <c r="W190" s="61">
        <v>3</v>
      </c>
      <c r="X190" s="61">
        <v>4</v>
      </c>
      <c r="Y190" s="62">
        <v>0</v>
      </c>
      <c r="Z190" s="62">
        <v>0</v>
      </c>
      <c r="AA190" s="60">
        <v>0</v>
      </c>
      <c r="AB190" s="60">
        <v>0.02</v>
      </c>
      <c r="AC190" s="61">
        <v>0</v>
      </c>
      <c r="AD190" s="61">
        <v>0</v>
      </c>
      <c r="AE190" s="61">
        <v>4</v>
      </c>
      <c r="AF190" s="61">
        <v>0</v>
      </c>
      <c r="AG190" s="61">
        <v>4</v>
      </c>
      <c r="AH190" s="61">
        <v>0</v>
      </c>
      <c r="AI190" s="62">
        <v>0</v>
      </c>
      <c r="AJ190" s="62">
        <v>0</v>
      </c>
      <c r="AK190" s="62">
        <v>0</v>
      </c>
      <c r="AL190" s="62">
        <v>0</v>
      </c>
      <c r="AM190" s="62">
        <v>0</v>
      </c>
      <c r="AN190" s="61">
        <v>29</v>
      </c>
      <c r="AO190" s="60">
        <v>0</v>
      </c>
      <c r="AP190" s="60">
        <v>0</v>
      </c>
      <c r="AQ190" s="62">
        <v>0</v>
      </c>
      <c r="AR190" s="60">
        <v>0.02</v>
      </c>
      <c r="AS190" s="62">
        <v>0</v>
      </c>
      <c r="AT190" s="61">
        <v>9</v>
      </c>
      <c r="AU190" s="60">
        <v>0.03</v>
      </c>
      <c r="AV190" s="61">
        <v>3</v>
      </c>
      <c r="AW190" s="60">
        <v>0</v>
      </c>
      <c r="AX190" s="60">
        <v>0</v>
      </c>
      <c r="AY190" s="60">
        <v>0</v>
      </c>
      <c r="AZ190" s="61">
        <v>0</v>
      </c>
      <c r="BA190" s="62">
        <v>0.1</v>
      </c>
      <c r="BB190" s="62">
        <v>0.2</v>
      </c>
      <c r="BC190" s="62">
        <v>0.30000000000000004</v>
      </c>
      <c r="BD190" s="62">
        <v>0.7</v>
      </c>
      <c r="BE190" s="62">
        <v>0.2</v>
      </c>
      <c r="BF190" s="62">
        <v>0</v>
      </c>
      <c r="BG190" s="61">
        <v>0</v>
      </c>
      <c r="BH190" s="61">
        <v>0</v>
      </c>
      <c r="BI190" s="61">
        <v>0</v>
      </c>
      <c r="BJ190" s="61">
        <v>0</v>
      </c>
      <c r="BK190" s="62">
        <v>0.1</v>
      </c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 t="s">
        <v>671</v>
      </c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63"/>
      <c r="CO190" s="67">
        <f>SUM(M187:M190)</f>
        <v>703</v>
      </c>
      <c r="CP190" s="68">
        <f>SUM(P187:P190)</f>
        <v>29.2</v>
      </c>
      <c r="CQ190" s="68">
        <f>SUM(Q187:Q190)</f>
        <v>21.899999999999995</v>
      </c>
      <c r="CR190" s="68">
        <f>SUM(R187:R190)</f>
        <v>96.3</v>
      </c>
      <c r="CS190" s="68">
        <f>SUM(BD187:BD190)</f>
        <v>3.4000000000000004</v>
      </c>
      <c r="CT190" s="82">
        <v>155.39999999999998</v>
      </c>
      <c r="CU190" s="78">
        <f>$CP190*4/CO190*100</f>
        <v>16.614509246088193</v>
      </c>
      <c r="CV190" s="78">
        <f>CQ190*9/CO190*100</f>
        <v>28.036984352773821</v>
      </c>
      <c r="CW190" s="78">
        <f>CR190*4/CO190*100</f>
        <v>54.793741109530579</v>
      </c>
      <c r="CX190" s="79" t="str">
        <f>IF(AND(CO190&gt;=650,CO190&lt;=850),"○","×")</f>
        <v>○</v>
      </c>
      <c r="CY190" s="79" t="str">
        <f>IF((CS190&lt;3.5),"○","×")</f>
        <v>○</v>
      </c>
      <c r="CZ190" s="79" t="str">
        <f>IF(AND(CT190&gt;=140),"○","×")</f>
        <v>○</v>
      </c>
      <c r="DA190" s="79" t="str">
        <f>IF(AND(CU190&gt;=12.5,CU190&lt;=20.4),"○","×")</f>
        <v>○</v>
      </c>
      <c r="DB190" s="79" t="str">
        <f>IF(AND(CV190&gt;=20.4,CV190&lt;=30.4),"○","×")</f>
        <v>○</v>
      </c>
      <c r="DC190" s="79" t="str">
        <f>IF(AND(CW190&gt;=49.5,CW190&lt;=65.4),"○","×")</f>
        <v>○</v>
      </c>
    </row>
    <row r="191" spans="1:107" ht="13.5" customHeight="1" x14ac:dyDescent="0.2">
      <c r="A191" s="89" t="s">
        <v>299</v>
      </c>
      <c r="B191" s="89" t="s">
        <v>87</v>
      </c>
      <c r="C191" s="94" t="s">
        <v>300</v>
      </c>
      <c r="D191" s="90" t="s">
        <v>301</v>
      </c>
      <c r="E191" s="94" t="s">
        <v>300</v>
      </c>
      <c r="F191" s="94" t="s">
        <v>723</v>
      </c>
      <c r="G191" s="94" t="s">
        <v>87</v>
      </c>
      <c r="H191" s="94" t="s">
        <v>724</v>
      </c>
      <c r="I191" s="90" t="s">
        <v>350</v>
      </c>
      <c r="J191" s="94" t="s">
        <v>861</v>
      </c>
      <c r="K191" s="91">
        <v>409.3</v>
      </c>
      <c r="L191" s="91">
        <v>152.47</v>
      </c>
      <c r="M191" s="95">
        <v>391</v>
      </c>
      <c r="N191" s="95">
        <v>229</v>
      </c>
      <c r="O191" s="96">
        <v>258.3</v>
      </c>
      <c r="P191" s="96">
        <v>24.9</v>
      </c>
      <c r="Q191" s="96">
        <v>22.8</v>
      </c>
      <c r="R191" s="96">
        <v>20</v>
      </c>
      <c r="S191" s="96">
        <v>4.1999999999999993</v>
      </c>
      <c r="T191" s="95">
        <v>955</v>
      </c>
      <c r="U191" s="95">
        <v>665</v>
      </c>
      <c r="V191" s="95">
        <v>65</v>
      </c>
      <c r="W191" s="95">
        <v>48</v>
      </c>
      <c r="X191" s="95">
        <v>323</v>
      </c>
      <c r="Y191" s="96">
        <v>2</v>
      </c>
      <c r="Z191" s="96">
        <v>2.7</v>
      </c>
      <c r="AA191" s="97">
        <v>0.16000000000000003</v>
      </c>
      <c r="AB191" s="97">
        <v>0.47000000000000008</v>
      </c>
      <c r="AC191" s="95">
        <v>109</v>
      </c>
      <c r="AD191" s="95">
        <v>840</v>
      </c>
      <c r="AE191" s="95">
        <v>1789</v>
      </c>
      <c r="AF191" s="95">
        <v>14</v>
      </c>
      <c r="AG191" s="95">
        <v>2229</v>
      </c>
      <c r="AH191" s="95">
        <v>300</v>
      </c>
      <c r="AI191" s="96">
        <v>1</v>
      </c>
      <c r="AJ191" s="96">
        <v>1.6</v>
      </c>
      <c r="AK191" s="96">
        <v>0</v>
      </c>
      <c r="AL191" s="96">
        <v>1.6</v>
      </c>
      <c r="AM191" s="96">
        <v>0.1</v>
      </c>
      <c r="AN191" s="95">
        <v>89</v>
      </c>
      <c r="AO191" s="97">
        <v>0.19</v>
      </c>
      <c r="AP191" s="97">
        <v>0.46000000000000008</v>
      </c>
      <c r="AQ191" s="96">
        <v>5.9999999999999982</v>
      </c>
      <c r="AR191" s="97">
        <v>0.38</v>
      </c>
      <c r="AS191" s="96">
        <v>0.9</v>
      </c>
      <c r="AT191" s="95">
        <v>59</v>
      </c>
      <c r="AU191" s="97">
        <v>2.84</v>
      </c>
      <c r="AV191" s="95">
        <v>15</v>
      </c>
      <c r="AW191" s="97">
        <v>6.01</v>
      </c>
      <c r="AX191" s="97">
        <v>10.35</v>
      </c>
      <c r="AY191" s="97">
        <v>3.7099999999999991</v>
      </c>
      <c r="AZ191" s="95">
        <v>309</v>
      </c>
      <c r="BA191" s="96">
        <v>0.6</v>
      </c>
      <c r="BB191" s="96">
        <v>2.1</v>
      </c>
      <c r="BC191" s="96">
        <v>2.8</v>
      </c>
      <c r="BD191" s="96">
        <v>1.3</v>
      </c>
      <c r="BE191" s="96">
        <v>0.5</v>
      </c>
      <c r="BF191" s="96">
        <v>3</v>
      </c>
      <c r="BG191" s="95">
        <v>1</v>
      </c>
      <c r="BH191" s="95">
        <v>1</v>
      </c>
      <c r="BI191" s="95">
        <v>0</v>
      </c>
      <c r="BJ191" s="95">
        <v>1</v>
      </c>
      <c r="BK191" s="96">
        <v>0.4</v>
      </c>
      <c r="BL191" s="94" t="s">
        <v>671</v>
      </c>
      <c r="BM191" s="94"/>
      <c r="BN191" s="94" t="s">
        <v>671</v>
      </c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 t="s">
        <v>671</v>
      </c>
      <c r="CC191" s="94" t="s">
        <v>671</v>
      </c>
      <c r="CD191" s="94"/>
      <c r="CE191" s="94"/>
      <c r="CF191" s="94"/>
      <c r="CG191" s="94"/>
      <c r="CH191" s="94"/>
      <c r="CI191" s="94"/>
      <c r="CJ191" s="94"/>
      <c r="CK191" s="94"/>
      <c r="CL191" s="94"/>
      <c r="CM191" s="98"/>
      <c r="CT191" s="1"/>
    </row>
    <row r="192" spans="1:107" ht="13.5" customHeight="1" x14ac:dyDescent="0.2">
      <c r="A192" s="103" t="s">
        <v>299</v>
      </c>
      <c r="B192" s="103" t="s">
        <v>87</v>
      </c>
      <c r="C192" s="103" t="s">
        <v>300</v>
      </c>
      <c r="D192" s="5" t="s">
        <v>302</v>
      </c>
      <c r="E192" s="10" t="s">
        <v>529</v>
      </c>
      <c r="F192" s="103" t="s">
        <v>723</v>
      </c>
      <c r="G192" s="103" t="s">
        <v>87</v>
      </c>
      <c r="H192" s="103" t="s">
        <v>724</v>
      </c>
      <c r="I192" s="5" t="s">
        <v>351</v>
      </c>
      <c r="J192" s="103" t="s">
        <v>725</v>
      </c>
      <c r="K192" s="6">
        <v>50</v>
      </c>
      <c r="L192" s="6">
        <v>26.7</v>
      </c>
      <c r="M192" s="7">
        <v>31</v>
      </c>
      <c r="N192" s="7">
        <v>0</v>
      </c>
      <c r="O192" s="8">
        <v>41.3</v>
      </c>
      <c r="P192" s="8">
        <v>1.7</v>
      </c>
      <c r="Q192" s="8">
        <v>0.5</v>
      </c>
      <c r="R192" s="8">
        <v>5.6999999999999993</v>
      </c>
      <c r="S192" s="8">
        <v>0.7</v>
      </c>
      <c r="T192" s="7">
        <v>170</v>
      </c>
      <c r="U192" s="7">
        <v>107</v>
      </c>
      <c r="V192" s="7">
        <v>28</v>
      </c>
      <c r="W192" s="7">
        <v>16</v>
      </c>
      <c r="X192" s="7">
        <v>26</v>
      </c>
      <c r="Y192" s="8">
        <v>0.4</v>
      </c>
      <c r="Z192" s="8">
        <v>0.2</v>
      </c>
      <c r="AA192" s="6">
        <v>0.04</v>
      </c>
      <c r="AB192" s="6">
        <v>0.23</v>
      </c>
      <c r="AC192" s="7">
        <v>0</v>
      </c>
      <c r="AD192" s="7">
        <v>0</v>
      </c>
      <c r="AE192" s="7">
        <v>1200</v>
      </c>
      <c r="AF192" s="7">
        <v>0</v>
      </c>
      <c r="AG192" s="7">
        <v>1200</v>
      </c>
      <c r="AH192" s="7">
        <v>110</v>
      </c>
      <c r="AI192" s="8">
        <v>0</v>
      </c>
      <c r="AJ192" s="8">
        <v>0.5</v>
      </c>
      <c r="AK192" s="8">
        <v>0</v>
      </c>
      <c r="AL192" s="8">
        <v>0</v>
      </c>
      <c r="AM192" s="8">
        <v>0</v>
      </c>
      <c r="AN192" s="7">
        <v>57</v>
      </c>
      <c r="AO192" s="6">
        <v>0.03</v>
      </c>
      <c r="AP192" s="6">
        <v>0.04</v>
      </c>
      <c r="AQ192" s="8">
        <v>0.2</v>
      </c>
      <c r="AR192" s="6">
        <v>0.33</v>
      </c>
      <c r="AS192" s="8">
        <v>0</v>
      </c>
      <c r="AT192" s="7">
        <v>28</v>
      </c>
      <c r="AU192" s="6">
        <v>0.1</v>
      </c>
      <c r="AV192" s="7">
        <v>4</v>
      </c>
      <c r="AW192" s="6">
        <v>0.13</v>
      </c>
      <c r="AX192" s="6">
        <v>0.09</v>
      </c>
      <c r="AY192" s="6">
        <v>0.27</v>
      </c>
      <c r="AZ192" s="7">
        <v>0</v>
      </c>
      <c r="BA192" s="8">
        <v>0.2</v>
      </c>
      <c r="BB192" s="8">
        <v>2.1</v>
      </c>
      <c r="BC192" s="8">
        <v>2.2000000000000002</v>
      </c>
      <c r="BD192" s="8">
        <v>0.5</v>
      </c>
      <c r="BE192" s="8">
        <v>0.5</v>
      </c>
      <c r="BF192" s="8">
        <v>0</v>
      </c>
      <c r="BG192" s="7">
        <v>0</v>
      </c>
      <c r="BH192" s="7">
        <v>0</v>
      </c>
      <c r="BI192" s="7">
        <v>0</v>
      </c>
      <c r="BJ192" s="7">
        <v>0</v>
      </c>
      <c r="BK192" s="8">
        <v>0</v>
      </c>
      <c r="BL192" s="103" t="s">
        <v>671</v>
      </c>
      <c r="BM192" s="103"/>
      <c r="BN192" s="103" t="s">
        <v>671</v>
      </c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 t="s">
        <v>671</v>
      </c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9"/>
      <c r="CT192" s="1"/>
    </row>
    <row r="193" spans="1:107" ht="13.5" customHeight="1" x14ac:dyDescent="0.2">
      <c r="A193" s="4" t="s">
        <v>299</v>
      </c>
      <c r="B193" s="4" t="s">
        <v>87</v>
      </c>
      <c r="C193" s="4" t="s">
        <v>300</v>
      </c>
      <c r="D193" s="5" t="s">
        <v>302</v>
      </c>
      <c r="E193" s="10"/>
      <c r="F193" s="4" t="s">
        <v>723</v>
      </c>
      <c r="G193" s="4" t="s">
        <v>87</v>
      </c>
      <c r="H193" s="4" t="s">
        <v>724</v>
      </c>
      <c r="I193" s="5" t="s">
        <v>352</v>
      </c>
      <c r="J193" s="4" t="s">
        <v>556</v>
      </c>
      <c r="K193" s="6">
        <v>90</v>
      </c>
      <c r="L193" s="6">
        <v>28.08</v>
      </c>
      <c r="M193" s="7">
        <v>315</v>
      </c>
      <c r="N193" s="7">
        <v>1324</v>
      </c>
      <c r="O193" s="8">
        <v>13.5</v>
      </c>
      <c r="P193" s="8">
        <v>5.6000000000000005</v>
      </c>
      <c r="Q193" s="8">
        <v>0.89999999999999991</v>
      </c>
      <c r="R193" s="8">
        <v>69.599999999999994</v>
      </c>
      <c r="S193" s="8">
        <v>0.4</v>
      </c>
      <c r="T193" s="7">
        <v>1</v>
      </c>
      <c r="U193" s="7">
        <v>101</v>
      </c>
      <c r="V193" s="7">
        <v>8</v>
      </c>
      <c r="W193" s="7">
        <v>24</v>
      </c>
      <c r="X193" s="7">
        <v>97</v>
      </c>
      <c r="Y193" s="8">
        <v>0.8</v>
      </c>
      <c r="Z193" s="8">
        <v>1.2</v>
      </c>
      <c r="AA193" s="6">
        <v>0.2</v>
      </c>
      <c r="AB193" s="6">
        <v>0.73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7">
        <v>0</v>
      </c>
      <c r="AO193" s="6">
        <v>0.08</v>
      </c>
      <c r="AP193" s="6">
        <v>0.02</v>
      </c>
      <c r="AQ193" s="8">
        <v>1.5</v>
      </c>
      <c r="AR193" s="6">
        <v>0.11</v>
      </c>
      <c r="AS193" s="8">
        <v>0</v>
      </c>
      <c r="AT193" s="7">
        <v>11</v>
      </c>
      <c r="AU193" s="6">
        <v>0.55000000000000004</v>
      </c>
      <c r="AV193" s="7">
        <v>0</v>
      </c>
      <c r="AW193" s="6">
        <v>0.28999999999999998</v>
      </c>
      <c r="AX193" s="6">
        <v>0.16999999999999998</v>
      </c>
      <c r="AY193" s="6">
        <v>0.33</v>
      </c>
      <c r="AZ193" s="7">
        <v>0</v>
      </c>
      <c r="BA193" s="8">
        <v>0.8</v>
      </c>
      <c r="BB193" s="8">
        <v>1</v>
      </c>
      <c r="BC193" s="8">
        <v>2.6</v>
      </c>
      <c r="BD193" s="8">
        <v>0</v>
      </c>
      <c r="BE193" s="8">
        <v>1.1000000000000001</v>
      </c>
      <c r="BF193" s="8">
        <v>0.2</v>
      </c>
      <c r="BG193" s="7">
        <v>0</v>
      </c>
      <c r="BH193" s="7">
        <v>0</v>
      </c>
      <c r="BI193" s="7">
        <v>0</v>
      </c>
      <c r="BJ193" s="7">
        <v>2</v>
      </c>
      <c r="BK193" s="8">
        <v>0.5</v>
      </c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9"/>
      <c r="CT193" s="1"/>
    </row>
    <row r="194" spans="1:107" s="64" customFormat="1" ht="13.5" customHeight="1" x14ac:dyDescent="0.2">
      <c r="A194" s="58" t="s">
        <v>299</v>
      </c>
      <c r="B194" s="58" t="s">
        <v>87</v>
      </c>
      <c r="C194" s="58" t="s">
        <v>300</v>
      </c>
      <c r="D194" s="59" t="s">
        <v>303</v>
      </c>
      <c r="E194" s="65"/>
      <c r="F194" s="58" t="s">
        <v>723</v>
      </c>
      <c r="G194" s="58" t="s">
        <v>87</v>
      </c>
      <c r="H194" s="58" t="s">
        <v>724</v>
      </c>
      <c r="I194" s="59" t="s">
        <v>354</v>
      </c>
      <c r="J194" s="58" t="s">
        <v>674</v>
      </c>
      <c r="K194" s="60">
        <v>181</v>
      </c>
      <c r="L194" s="60">
        <v>11.25</v>
      </c>
      <c r="M194" s="61">
        <v>25</v>
      </c>
      <c r="N194" s="61">
        <v>16</v>
      </c>
      <c r="O194" s="62">
        <v>24.1</v>
      </c>
      <c r="P194" s="62">
        <v>1.2</v>
      </c>
      <c r="Q194" s="62">
        <v>0.4</v>
      </c>
      <c r="R194" s="62">
        <v>4.2</v>
      </c>
      <c r="S194" s="62">
        <v>1</v>
      </c>
      <c r="T194" s="61">
        <v>289</v>
      </c>
      <c r="U194" s="61">
        <v>45</v>
      </c>
      <c r="V194" s="61">
        <v>6</v>
      </c>
      <c r="W194" s="61">
        <v>3</v>
      </c>
      <c r="X194" s="61">
        <v>4</v>
      </c>
      <c r="Y194" s="62">
        <v>0</v>
      </c>
      <c r="Z194" s="62">
        <v>0</v>
      </c>
      <c r="AA194" s="60">
        <v>0</v>
      </c>
      <c r="AB194" s="60">
        <v>0.02</v>
      </c>
      <c r="AC194" s="61">
        <v>0</v>
      </c>
      <c r="AD194" s="61">
        <v>0</v>
      </c>
      <c r="AE194" s="61">
        <v>4</v>
      </c>
      <c r="AF194" s="61">
        <v>0</v>
      </c>
      <c r="AG194" s="61">
        <v>4</v>
      </c>
      <c r="AH194" s="61">
        <v>0</v>
      </c>
      <c r="AI194" s="62">
        <v>0</v>
      </c>
      <c r="AJ194" s="62">
        <v>0</v>
      </c>
      <c r="AK194" s="62">
        <v>0</v>
      </c>
      <c r="AL194" s="62">
        <v>0</v>
      </c>
      <c r="AM194" s="62">
        <v>0</v>
      </c>
      <c r="AN194" s="61">
        <v>29</v>
      </c>
      <c r="AO194" s="60">
        <v>0</v>
      </c>
      <c r="AP194" s="60">
        <v>0</v>
      </c>
      <c r="AQ194" s="62">
        <v>0</v>
      </c>
      <c r="AR194" s="60">
        <v>0.02</v>
      </c>
      <c r="AS194" s="62">
        <v>0</v>
      </c>
      <c r="AT194" s="61">
        <v>9</v>
      </c>
      <c r="AU194" s="60">
        <v>0.03</v>
      </c>
      <c r="AV194" s="61">
        <v>3</v>
      </c>
      <c r="AW194" s="60">
        <v>0</v>
      </c>
      <c r="AX194" s="60">
        <v>0</v>
      </c>
      <c r="AY194" s="60">
        <v>0</v>
      </c>
      <c r="AZ194" s="61">
        <v>0</v>
      </c>
      <c r="BA194" s="62">
        <v>0.1</v>
      </c>
      <c r="BB194" s="62">
        <v>0.2</v>
      </c>
      <c r="BC194" s="62">
        <v>0.30000000000000004</v>
      </c>
      <c r="BD194" s="62">
        <v>0.7</v>
      </c>
      <c r="BE194" s="62">
        <v>0.2</v>
      </c>
      <c r="BF194" s="62">
        <v>0</v>
      </c>
      <c r="BG194" s="61">
        <v>0</v>
      </c>
      <c r="BH194" s="61">
        <v>0</v>
      </c>
      <c r="BI194" s="61">
        <v>0</v>
      </c>
      <c r="BJ194" s="61">
        <v>0</v>
      </c>
      <c r="BK194" s="62">
        <v>0.1</v>
      </c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 t="s">
        <v>671</v>
      </c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63"/>
      <c r="CO194" s="67">
        <f>SUM(M191:M194)</f>
        <v>762</v>
      </c>
      <c r="CP194" s="68">
        <f>SUM(P191:P194)</f>
        <v>33.4</v>
      </c>
      <c r="CQ194" s="68">
        <f>SUM(Q191:Q194)</f>
        <v>24.599999999999998</v>
      </c>
      <c r="CR194" s="68">
        <f>SUM(R191:R194)</f>
        <v>99.5</v>
      </c>
      <c r="CS194" s="68">
        <f>SUM(BD191:BD194)</f>
        <v>2.5</v>
      </c>
      <c r="CT194" s="82">
        <v>155.30000000000001</v>
      </c>
      <c r="CU194" s="78">
        <f>$CP194*4/CO194*100</f>
        <v>17.532808398950131</v>
      </c>
      <c r="CV194" s="78">
        <f>CQ194*9/CO194*100</f>
        <v>29.055118110236215</v>
      </c>
      <c r="CW194" s="78">
        <f>CR194*4/CO194*100</f>
        <v>52.230971128608928</v>
      </c>
      <c r="CX194" s="79" t="str">
        <f>IF(AND(CO194&gt;=650,CO194&lt;=850),"○","×")</f>
        <v>○</v>
      </c>
      <c r="CY194" s="79" t="str">
        <f>IF((CS194&lt;3.5),"○","×")</f>
        <v>○</v>
      </c>
      <c r="CZ194" s="79" t="str">
        <f>IF(AND(CT194&gt;=140),"○","×")</f>
        <v>○</v>
      </c>
      <c r="DA194" s="79" t="str">
        <f>IF(AND(CU194&gt;=12.5,CU194&lt;=20.4),"○","×")</f>
        <v>○</v>
      </c>
      <c r="DB194" s="79" t="str">
        <f>IF(AND(CV194&gt;=20.4,CV194&lt;=30.4),"○","×")</f>
        <v>○</v>
      </c>
      <c r="DC194" s="79" t="str">
        <f>IF(AND(CW194&gt;=49.5,CW194&lt;=65.4),"○","×")</f>
        <v>○</v>
      </c>
    </row>
    <row r="195" spans="1:107" ht="13.5" customHeight="1" x14ac:dyDescent="0.2">
      <c r="A195" s="89" t="s">
        <v>304</v>
      </c>
      <c r="B195" s="89" t="s">
        <v>87</v>
      </c>
      <c r="C195" s="94" t="s">
        <v>305</v>
      </c>
      <c r="D195" s="90" t="s">
        <v>306</v>
      </c>
      <c r="E195" s="92" t="s">
        <v>551</v>
      </c>
      <c r="F195" s="94" t="s">
        <v>726</v>
      </c>
      <c r="G195" s="94" t="s">
        <v>87</v>
      </c>
      <c r="H195" s="94" t="s">
        <v>305</v>
      </c>
      <c r="I195" s="90" t="s">
        <v>356</v>
      </c>
      <c r="J195" s="94" t="s">
        <v>632</v>
      </c>
      <c r="K195" s="91">
        <v>320.83000000000004</v>
      </c>
      <c r="L195" s="91">
        <v>118.39</v>
      </c>
      <c r="M195" s="95">
        <v>352</v>
      </c>
      <c r="N195" s="95">
        <v>143</v>
      </c>
      <c r="O195" s="96">
        <v>169.69999999999996</v>
      </c>
      <c r="P195" s="96">
        <v>22.2</v>
      </c>
      <c r="Q195" s="96">
        <v>22.100000000000005</v>
      </c>
      <c r="R195" s="96">
        <v>13.9</v>
      </c>
      <c r="S195" s="96">
        <v>3.4000000000000004</v>
      </c>
      <c r="T195" s="95">
        <v>764</v>
      </c>
      <c r="U195" s="95">
        <v>520</v>
      </c>
      <c r="V195" s="95">
        <v>47</v>
      </c>
      <c r="W195" s="95">
        <v>36</v>
      </c>
      <c r="X195" s="95">
        <v>246</v>
      </c>
      <c r="Y195" s="96">
        <v>0.89999999999999991</v>
      </c>
      <c r="Z195" s="96">
        <v>2.1</v>
      </c>
      <c r="AA195" s="97">
        <v>0.11</v>
      </c>
      <c r="AB195" s="97">
        <v>0.16</v>
      </c>
      <c r="AC195" s="95">
        <v>56</v>
      </c>
      <c r="AD195" s="95">
        <v>0</v>
      </c>
      <c r="AE195" s="95">
        <v>149</v>
      </c>
      <c r="AF195" s="95">
        <v>4</v>
      </c>
      <c r="AG195" s="95">
        <v>140</v>
      </c>
      <c r="AH195" s="95">
        <v>67</v>
      </c>
      <c r="AI195" s="96">
        <v>0.1</v>
      </c>
      <c r="AJ195" s="96">
        <v>0.8</v>
      </c>
      <c r="AK195" s="96">
        <v>0</v>
      </c>
      <c r="AL195" s="96">
        <v>1.2999999999999998</v>
      </c>
      <c r="AM195" s="96">
        <v>0.2</v>
      </c>
      <c r="AN195" s="95">
        <v>82</v>
      </c>
      <c r="AO195" s="97">
        <v>0.13</v>
      </c>
      <c r="AP195" s="97">
        <v>0.28000000000000003</v>
      </c>
      <c r="AQ195" s="96">
        <v>6.2999999999999989</v>
      </c>
      <c r="AR195" s="97">
        <v>0.33000000000000007</v>
      </c>
      <c r="AS195" s="96">
        <v>0.6</v>
      </c>
      <c r="AT195" s="95">
        <v>25</v>
      </c>
      <c r="AU195" s="97">
        <v>2.2899999999999996</v>
      </c>
      <c r="AV195" s="95">
        <v>10</v>
      </c>
      <c r="AW195" s="97">
        <v>7.1899999999999995</v>
      </c>
      <c r="AX195" s="97">
        <v>9.2299999999999986</v>
      </c>
      <c r="AY195" s="97">
        <v>2.31</v>
      </c>
      <c r="AZ195" s="95">
        <v>125</v>
      </c>
      <c r="BA195" s="96">
        <v>0.4</v>
      </c>
      <c r="BB195" s="96">
        <v>0.79999999999999993</v>
      </c>
      <c r="BC195" s="96">
        <v>1.4000000000000001</v>
      </c>
      <c r="BD195" s="96">
        <v>1.8</v>
      </c>
      <c r="BE195" s="96">
        <v>1.4000000000000001</v>
      </c>
      <c r="BF195" s="96">
        <v>1.1000000000000001</v>
      </c>
      <c r="BG195" s="95">
        <v>7</v>
      </c>
      <c r="BH195" s="95">
        <v>2</v>
      </c>
      <c r="BI195" s="95">
        <v>0</v>
      </c>
      <c r="BJ195" s="95">
        <v>2</v>
      </c>
      <c r="BK195" s="96">
        <v>1.2</v>
      </c>
      <c r="BL195" s="94" t="s">
        <v>671</v>
      </c>
      <c r="BM195" s="94"/>
      <c r="BN195" s="94"/>
      <c r="BO195" s="94" t="s">
        <v>671</v>
      </c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 t="s">
        <v>671</v>
      </c>
      <c r="CC195" s="94" t="s">
        <v>671</v>
      </c>
      <c r="CD195" s="94"/>
      <c r="CE195" s="94" t="s">
        <v>671</v>
      </c>
      <c r="CF195" s="94"/>
      <c r="CG195" s="94"/>
      <c r="CH195" s="94"/>
      <c r="CI195" s="94"/>
      <c r="CJ195" s="94"/>
      <c r="CK195" s="94"/>
      <c r="CL195" s="94"/>
      <c r="CM195" s="98"/>
      <c r="CT195" s="1"/>
    </row>
    <row r="196" spans="1:107" ht="13.5" customHeight="1" x14ac:dyDescent="0.2">
      <c r="A196" s="4" t="s">
        <v>304</v>
      </c>
      <c r="B196" s="4" t="s">
        <v>87</v>
      </c>
      <c r="C196" s="4" t="s">
        <v>305</v>
      </c>
      <c r="D196" s="5" t="s">
        <v>307</v>
      </c>
      <c r="E196" s="92" t="s">
        <v>530</v>
      </c>
      <c r="F196" s="4" t="s">
        <v>726</v>
      </c>
      <c r="G196" s="4" t="s">
        <v>87</v>
      </c>
      <c r="H196" s="4" t="s">
        <v>305</v>
      </c>
      <c r="I196" s="5" t="s">
        <v>357</v>
      </c>
      <c r="J196" s="4" t="s">
        <v>633</v>
      </c>
      <c r="K196" s="6">
        <v>16.25</v>
      </c>
      <c r="L196" s="6">
        <v>7.91</v>
      </c>
      <c r="M196" s="7">
        <v>66</v>
      </c>
      <c r="N196" s="7">
        <v>36</v>
      </c>
      <c r="O196" s="8">
        <v>1.8</v>
      </c>
      <c r="P196" s="8">
        <v>2</v>
      </c>
      <c r="Q196" s="8">
        <v>1.3</v>
      </c>
      <c r="R196" s="8">
        <v>10.8</v>
      </c>
      <c r="S196" s="8">
        <v>0.30000000000000004</v>
      </c>
      <c r="T196" s="7">
        <v>78</v>
      </c>
      <c r="U196" s="7">
        <v>30</v>
      </c>
      <c r="V196" s="7">
        <v>3</v>
      </c>
      <c r="W196" s="7">
        <v>8</v>
      </c>
      <c r="X196" s="7">
        <v>20</v>
      </c>
      <c r="Y196" s="8">
        <v>0.2</v>
      </c>
      <c r="Z196" s="8">
        <v>0.2</v>
      </c>
      <c r="AA196" s="6">
        <v>0.04</v>
      </c>
      <c r="AB196" s="6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1</v>
      </c>
      <c r="AH196" s="7">
        <v>0</v>
      </c>
      <c r="AI196" s="8">
        <v>0</v>
      </c>
      <c r="AJ196" s="8">
        <v>0.2</v>
      </c>
      <c r="AK196" s="8">
        <v>0</v>
      </c>
      <c r="AL196" s="8">
        <v>0.3</v>
      </c>
      <c r="AM196" s="8">
        <v>0</v>
      </c>
      <c r="AN196" s="7">
        <v>1</v>
      </c>
      <c r="AO196" s="6">
        <v>0.03</v>
      </c>
      <c r="AP196" s="6">
        <v>0.01</v>
      </c>
      <c r="AQ196" s="8">
        <v>0.3</v>
      </c>
      <c r="AR196" s="6">
        <v>0.02</v>
      </c>
      <c r="AS196" s="8">
        <v>0</v>
      </c>
      <c r="AT196" s="7">
        <v>2</v>
      </c>
      <c r="AU196" s="6">
        <v>0.1</v>
      </c>
      <c r="AV196" s="7">
        <v>0</v>
      </c>
      <c r="AW196" s="6">
        <v>0.15000000000000002</v>
      </c>
      <c r="AX196" s="6">
        <v>0.63</v>
      </c>
      <c r="AY196" s="6">
        <v>0.43000000000000005</v>
      </c>
      <c r="AZ196" s="7">
        <v>0</v>
      </c>
      <c r="BA196" s="8">
        <v>0.1</v>
      </c>
      <c r="BB196" s="8">
        <v>0.3</v>
      </c>
      <c r="BC196" s="8">
        <v>0.4</v>
      </c>
      <c r="BD196" s="8">
        <v>0.2</v>
      </c>
      <c r="BE196" s="8">
        <v>0</v>
      </c>
      <c r="BF196" s="8">
        <v>1</v>
      </c>
      <c r="BG196" s="7">
        <v>0</v>
      </c>
      <c r="BH196" s="7">
        <v>0</v>
      </c>
      <c r="BI196" s="7">
        <v>0</v>
      </c>
      <c r="BJ196" s="7">
        <v>0</v>
      </c>
      <c r="BK196" s="8">
        <v>0</v>
      </c>
      <c r="BL196" s="4" t="s">
        <v>671</v>
      </c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9"/>
      <c r="CT196" s="1"/>
    </row>
    <row r="197" spans="1:107" ht="13.5" customHeight="1" x14ac:dyDescent="0.2">
      <c r="A197" s="103" t="s">
        <v>304</v>
      </c>
      <c r="B197" s="103" t="s">
        <v>87</v>
      </c>
      <c r="C197" s="103" t="s">
        <v>305</v>
      </c>
      <c r="D197" s="5" t="s">
        <v>308</v>
      </c>
      <c r="E197" s="10"/>
      <c r="F197" s="103" t="s">
        <v>726</v>
      </c>
      <c r="G197" s="103" t="s">
        <v>87</v>
      </c>
      <c r="H197" s="103" t="s">
        <v>305</v>
      </c>
      <c r="I197" s="5" t="s">
        <v>358</v>
      </c>
      <c r="J197" s="103" t="s">
        <v>634</v>
      </c>
      <c r="K197" s="6">
        <v>20</v>
      </c>
      <c r="L197" s="6">
        <v>9.4</v>
      </c>
      <c r="M197" s="7">
        <v>7</v>
      </c>
      <c r="N197" s="7">
        <v>31</v>
      </c>
      <c r="O197" s="8">
        <v>17.2</v>
      </c>
      <c r="P197" s="8">
        <v>1.1000000000000001</v>
      </c>
      <c r="Q197" s="8">
        <v>0.1</v>
      </c>
      <c r="R197" s="8">
        <v>1.3</v>
      </c>
      <c r="S197" s="8">
        <v>0.2</v>
      </c>
      <c r="T197" s="7">
        <v>1</v>
      </c>
      <c r="U197" s="7">
        <v>92</v>
      </c>
      <c r="V197" s="7">
        <v>10</v>
      </c>
      <c r="W197" s="7">
        <v>6</v>
      </c>
      <c r="X197" s="7">
        <v>22</v>
      </c>
      <c r="Y197" s="8">
        <v>0.3</v>
      </c>
      <c r="Z197" s="8">
        <v>0.2</v>
      </c>
      <c r="AA197" s="6">
        <v>0.02</v>
      </c>
      <c r="AB197" s="6">
        <v>0.06</v>
      </c>
      <c r="AC197" s="7">
        <v>0</v>
      </c>
      <c r="AD197" s="7">
        <v>0</v>
      </c>
      <c r="AE197" s="7">
        <v>180</v>
      </c>
      <c r="AF197" s="7">
        <v>1</v>
      </c>
      <c r="AG197" s="7">
        <v>180</v>
      </c>
      <c r="AH197" s="7">
        <v>15</v>
      </c>
      <c r="AI197" s="8">
        <v>0</v>
      </c>
      <c r="AJ197" s="8">
        <v>0.6</v>
      </c>
      <c r="AK197" s="8">
        <v>0</v>
      </c>
      <c r="AL197" s="8">
        <v>0.1</v>
      </c>
      <c r="AM197" s="8">
        <v>0</v>
      </c>
      <c r="AN197" s="7">
        <v>42</v>
      </c>
      <c r="AO197" s="6">
        <v>0.03</v>
      </c>
      <c r="AP197" s="6">
        <v>0.05</v>
      </c>
      <c r="AQ197" s="8">
        <v>0.2</v>
      </c>
      <c r="AR197" s="6">
        <v>0.06</v>
      </c>
      <c r="AS197" s="8">
        <v>0</v>
      </c>
      <c r="AT197" s="7">
        <v>44</v>
      </c>
      <c r="AU197" s="6">
        <v>0.28000000000000003</v>
      </c>
      <c r="AV197" s="7">
        <v>28</v>
      </c>
      <c r="AW197" s="6">
        <v>0.01</v>
      </c>
      <c r="AX197" s="6">
        <v>0.01</v>
      </c>
      <c r="AY197" s="6">
        <v>0.02</v>
      </c>
      <c r="AZ197" s="7">
        <v>0</v>
      </c>
      <c r="BA197" s="8">
        <v>0.2</v>
      </c>
      <c r="BB197" s="8">
        <v>0.9</v>
      </c>
      <c r="BC197" s="8">
        <v>1</v>
      </c>
      <c r="BD197" s="8">
        <v>0</v>
      </c>
      <c r="BE197" s="8">
        <v>0.8</v>
      </c>
      <c r="BF197" s="8">
        <v>0.1</v>
      </c>
      <c r="BG197" s="7">
        <v>0</v>
      </c>
      <c r="BH197" s="7">
        <v>0</v>
      </c>
      <c r="BI197" s="7">
        <v>0</v>
      </c>
      <c r="BJ197" s="7">
        <v>2</v>
      </c>
      <c r="BK197" s="8">
        <v>2.6</v>
      </c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9"/>
      <c r="CT197" s="1"/>
    </row>
    <row r="198" spans="1:107" ht="13.5" customHeight="1" x14ac:dyDescent="0.2">
      <c r="A198" s="4" t="s">
        <v>304</v>
      </c>
      <c r="B198" s="4" t="s">
        <v>87</v>
      </c>
      <c r="C198" s="4" t="s">
        <v>305</v>
      </c>
      <c r="D198" s="5" t="s">
        <v>308</v>
      </c>
      <c r="E198" s="10"/>
      <c r="F198" s="4" t="s">
        <v>726</v>
      </c>
      <c r="G198" s="4" t="s">
        <v>87</v>
      </c>
      <c r="H198" s="4" t="s">
        <v>305</v>
      </c>
      <c r="I198" s="5" t="s">
        <v>359</v>
      </c>
      <c r="J198" s="4" t="s">
        <v>635</v>
      </c>
      <c r="K198" s="6">
        <v>75</v>
      </c>
      <c r="L198" s="6">
        <v>39.700000000000003</v>
      </c>
      <c r="M198" s="7">
        <v>27</v>
      </c>
      <c r="N198" s="7">
        <v>28</v>
      </c>
      <c r="O198" s="8">
        <v>67.099999999999994</v>
      </c>
      <c r="P198" s="8">
        <v>2.4000000000000004</v>
      </c>
      <c r="Q198" s="8">
        <v>0.79999999999999993</v>
      </c>
      <c r="R198" s="8">
        <v>3.5</v>
      </c>
      <c r="S198" s="8">
        <v>1</v>
      </c>
      <c r="T198" s="7">
        <v>210</v>
      </c>
      <c r="U198" s="7">
        <v>135</v>
      </c>
      <c r="V198" s="7">
        <v>36</v>
      </c>
      <c r="W198" s="7">
        <v>24</v>
      </c>
      <c r="X198" s="7">
        <v>38</v>
      </c>
      <c r="Y198" s="8">
        <v>0.5</v>
      </c>
      <c r="Z198" s="8">
        <v>0.2</v>
      </c>
      <c r="AA198" s="6">
        <v>0.05</v>
      </c>
      <c r="AB198" s="6">
        <v>0.37</v>
      </c>
      <c r="AC198" s="7">
        <v>0</v>
      </c>
      <c r="AD198" s="7">
        <v>0</v>
      </c>
      <c r="AE198" s="7">
        <v>2400</v>
      </c>
      <c r="AF198" s="7">
        <v>0</v>
      </c>
      <c r="AG198" s="7">
        <v>2400</v>
      </c>
      <c r="AH198" s="7">
        <v>200</v>
      </c>
      <c r="AI198" s="8">
        <v>0</v>
      </c>
      <c r="AJ198" s="8">
        <v>1.1000000000000001</v>
      </c>
      <c r="AK198" s="8">
        <v>0</v>
      </c>
      <c r="AL198" s="8">
        <v>0.1</v>
      </c>
      <c r="AM198" s="8">
        <v>0</v>
      </c>
      <c r="AN198" s="7">
        <v>112</v>
      </c>
      <c r="AO198" s="6">
        <v>0.05</v>
      </c>
      <c r="AP198" s="6">
        <v>0.06</v>
      </c>
      <c r="AQ198" s="8">
        <v>0.4</v>
      </c>
      <c r="AR198" s="6">
        <v>0.68</v>
      </c>
      <c r="AS198" s="8">
        <v>0</v>
      </c>
      <c r="AT198" s="7">
        <v>55</v>
      </c>
      <c r="AU198" s="6">
        <v>0.13</v>
      </c>
      <c r="AV198" s="7">
        <v>9</v>
      </c>
      <c r="AW198" s="6">
        <v>0.37</v>
      </c>
      <c r="AX198" s="6">
        <v>0.27</v>
      </c>
      <c r="AY198" s="6">
        <v>0.1</v>
      </c>
      <c r="AZ198" s="7">
        <v>2</v>
      </c>
      <c r="BA198" s="8">
        <v>0.30000000000000004</v>
      </c>
      <c r="BB198" s="8">
        <v>1.2</v>
      </c>
      <c r="BC198" s="8">
        <v>1.6</v>
      </c>
      <c r="BD198" s="8">
        <v>0.5</v>
      </c>
      <c r="BE198" s="8">
        <v>1.2000000000000002</v>
      </c>
      <c r="BF198" s="8">
        <v>0</v>
      </c>
      <c r="BG198" s="7">
        <v>0</v>
      </c>
      <c r="BH198" s="7">
        <v>0</v>
      </c>
      <c r="BI198" s="7">
        <v>0</v>
      </c>
      <c r="BJ198" s="7">
        <v>0</v>
      </c>
      <c r="BK198" s="8">
        <v>0.1</v>
      </c>
      <c r="BL198" s="4" t="s">
        <v>671</v>
      </c>
      <c r="BM198" s="4"/>
      <c r="BN198" s="4" t="s">
        <v>671</v>
      </c>
      <c r="BO198" s="4" t="s">
        <v>671</v>
      </c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 t="s">
        <v>671</v>
      </c>
      <c r="CC198" s="4"/>
      <c r="CD198" s="4"/>
      <c r="CE198" s="4" t="s">
        <v>671</v>
      </c>
      <c r="CF198" s="4"/>
      <c r="CG198" s="4"/>
      <c r="CH198" s="4"/>
      <c r="CI198" s="4"/>
      <c r="CJ198" s="4"/>
      <c r="CK198" s="4"/>
      <c r="CL198" s="4"/>
      <c r="CM198" s="9"/>
      <c r="CT198" s="1"/>
    </row>
    <row r="199" spans="1:107" ht="13.5" customHeight="1" x14ac:dyDescent="0.2">
      <c r="A199" s="4" t="s">
        <v>304</v>
      </c>
      <c r="B199" s="4" t="s">
        <v>87</v>
      </c>
      <c r="C199" s="4" t="s">
        <v>305</v>
      </c>
      <c r="D199" s="5" t="s">
        <v>309</v>
      </c>
      <c r="E199" s="4"/>
      <c r="F199" s="4" t="s">
        <v>726</v>
      </c>
      <c r="G199" s="4" t="s">
        <v>87</v>
      </c>
      <c r="H199" s="4" t="s">
        <v>305</v>
      </c>
      <c r="I199" s="5" t="s">
        <v>360</v>
      </c>
      <c r="J199" s="4" t="s">
        <v>556</v>
      </c>
      <c r="K199" s="6">
        <v>90</v>
      </c>
      <c r="L199" s="6">
        <v>28.08</v>
      </c>
      <c r="M199" s="7">
        <v>315</v>
      </c>
      <c r="N199" s="7">
        <v>1324</v>
      </c>
      <c r="O199" s="8">
        <v>13.5</v>
      </c>
      <c r="P199" s="8">
        <v>5.6000000000000005</v>
      </c>
      <c r="Q199" s="8">
        <v>0.89999999999999991</v>
      </c>
      <c r="R199" s="8">
        <v>69.599999999999994</v>
      </c>
      <c r="S199" s="8">
        <v>0.4</v>
      </c>
      <c r="T199" s="7">
        <v>1</v>
      </c>
      <c r="U199" s="7">
        <v>101</v>
      </c>
      <c r="V199" s="7">
        <v>8</v>
      </c>
      <c r="W199" s="7">
        <v>24</v>
      </c>
      <c r="X199" s="7">
        <v>97</v>
      </c>
      <c r="Y199" s="8">
        <v>0.8</v>
      </c>
      <c r="Z199" s="8">
        <v>1.2</v>
      </c>
      <c r="AA199" s="6">
        <v>0.2</v>
      </c>
      <c r="AB199" s="6">
        <v>0.73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7">
        <v>0</v>
      </c>
      <c r="AO199" s="6">
        <v>0.08</v>
      </c>
      <c r="AP199" s="6">
        <v>0.02</v>
      </c>
      <c r="AQ199" s="8">
        <v>1.5</v>
      </c>
      <c r="AR199" s="6">
        <v>0.11</v>
      </c>
      <c r="AS199" s="8">
        <v>0</v>
      </c>
      <c r="AT199" s="7">
        <v>11</v>
      </c>
      <c r="AU199" s="6">
        <v>0.55000000000000004</v>
      </c>
      <c r="AV199" s="7">
        <v>0</v>
      </c>
      <c r="AW199" s="6">
        <v>0.28999999999999998</v>
      </c>
      <c r="AX199" s="6">
        <v>0.16999999999999998</v>
      </c>
      <c r="AY199" s="6">
        <v>0.33</v>
      </c>
      <c r="AZ199" s="7">
        <v>0</v>
      </c>
      <c r="BA199" s="8">
        <v>0.8</v>
      </c>
      <c r="BB199" s="8">
        <v>1</v>
      </c>
      <c r="BC199" s="8">
        <v>2.6</v>
      </c>
      <c r="BD199" s="8">
        <v>0</v>
      </c>
      <c r="BE199" s="8">
        <v>1.1000000000000001</v>
      </c>
      <c r="BF199" s="8">
        <v>0.2</v>
      </c>
      <c r="BG199" s="7">
        <v>0</v>
      </c>
      <c r="BH199" s="7">
        <v>0</v>
      </c>
      <c r="BI199" s="7">
        <v>0</v>
      </c>
      <c r="BJ199" s="7">
        <v>2</v>
      </c>
      <c r="BK199" s="8">
        <v>0.5</v>
      </c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9"/>
      <c r="CT199" s="1"/>
    </row>
    <row r="200" spans="1:107" s="64" customFormat="1" ht="13.5" customHeight="1" x14ac:dyDescent="0.2">
      <c r="A200" s="58" t="s">
        <v>304</v>
      </c>
      <c r="B200" s="58" t="s">
        <v>87</v>
      </c>
      <c r="C200" s="58" t="s">
        <v>305</v>
      </c>
      <c r="D200" s="59" t="s">
        <v>310</v>
      </c>
      <c r="E200" s="58"/>
      <c r="F200" s="58" t="s">
        <v>726</v>
      </c>
      <c r="G200" s="58" t="s">
        <v>87</v>
      </c>
      <c r="H200" s="58" t="s">
        <v>305</v>
      </c>
      <c r="I200" s="59" t="s">
        <v>361</v>
      </c>
      <c r="J200" s="58" t="s">
        <v>674</v>
      </c>
      <c r="K200" s="60">
        <v>181</v>
      </c>
      <c r="L200" s="60">
        <v>11.25</v>
      </c>
      <c r="M200" s="61">
        <v>25</v>
      </c>
      <c r="N200" s="61">
        <v>16</v>
      </c>
      <c r="O200" s="62">
        <v>24.1</v>
      </c>
      <c r="P200" s="62">
        <v>1.2</v>
      </c>
      <c r="Q200" s="62">
        <v>0.4</v>
      </c>
      <c r="R200" s="62">
        <v>4.2</v>
      </c>
      <c r="S200" s="62">
        <v>1</v>
      </c>
      <c r="T200" s="61">
        <v>289</v>
      </c>
      <c r="U200" s="61">
        <v>45</v>
      </c>
      <c r="V200" s="61">
        <v>6</v>
      </c>
      <c r="W200" s="61">
        <v>3</v>
      </c>
      <c r="X200" s="61">
        <v>4</v>
      </c>
      <c r="Y200" s="62">
        <v>0</v>
      </c>
      <c r="Z200" s="62">
        <v>0</v>
      </c>
      <c r="AA200" s="60">
        <v>0</v>
      </c>
      <c r="AB200" s="60">
        <v>0.02</v>
      </c>
      <c r="AC200" s="61">
        <v>0</v>
      </c>
      <c r="AD200" s="61">
        <v>0</v>
      </c>
      <c r="AE200" s="61">
        <v>4</v>
      </c>
      <c r="AF200" s="61">
        <v>0</v>
      </c>
      <c r="AG200" s="61">
        <v>4</v>
      </c>
      <c r="AH200" s="61">
        <v>0</v>
      </c>
      <c r="AI200" s="62">
        <v>0</v>
      </c>
      <c r="AJ200" s="62">
        <v>0</v>
      </c>
      <c r="AK200" s="62">
        <v>0</v>
      </c>
      <c r="AL200" s="62">
        <v>0</v>
      </c>
      <c r="AM200" s="62">
        <v>0</v>
      </c>
      <c r="AN200" s="61">
        <v>29</v>
      </c>
      <c r="AO200" s="60">
        <v>0</v>
      </c>
      <c r="AP200" s="60">
        <v>0</v>
      </c>
      <c r="AQ200" s="62">
        <v>0</v>
      </c>
      <c r="AR200" s="60">
        <v>0.02</v>
      </c>
      <c r="AS200" s="62">
        <v>0</v>
      </c>
      <c r="AT200" s="61">
        <v>9</v>
      </c>
      <c r="AU200" s="60">
        <v>0.03</v>
      </c>
      <c r="AV200" s="61">
        <v>3</v>
      </c>
      <c r="AW200" s="60">
        <v>0</v>
      </c>
      <c r="AX200" s="60">
        <v>0</v>
      </c>
      <c r="AY200" s="60">
        <v>0</v>
      </c>
      <c r="AZ200" s="61">
        <v>0</v>
      </c>
      <c r="BA200" s="62">
        <v>0.1</v>
      </c>
      <c r="BB200" s="62">
        <v>0.2</v>
      </c>
      <c r="BC200" s="62">
        <v>0.30000000000000004</v>
      </c>
      <c r="BD200" s="62">
        <v>0.7</v>
      </c>
      <c r="BE200" s="62">
        <v>0.2</v>
      </c>
      <c r="BF200" s="62">
        <v>0</v>
      </c>
      <c r="BG200" s="61">
        <v>0</v>
      </c>
      <c r="BH200" s="61">
        <v>0</v>
      </c>
      <c r="BI200" s="61">
        <v>0</v>
      </c>
      <c r="BJ200" s="61">
        <v>0</v>
      </c>
      <c r="BK200" s="62">
        <v>0.1</v>
      </c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 t="s">
        <v>671</v>
      </c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63"/>
      <c r="CO200" s="67">
        <f>SUM(M195:M200)</f>
        <v>792</v>
      </c>
      <c r="CP200" s="68">
        <f>SUM(P195:P200)</f>
        <v>34.500000000000007</v>
      </c>
      <c r="CQ200" s="68">
        <f>SUM(Q195:Q200)</f>
        <v>25.600000000000005</v>
      </c>
      <c r="CR200" s="68">
        <f>SUM(R195:R200)</f>
        <v>103.3</v>
      </c>
      <c r="CS200" s="68">
        <f>SUM(BD195:BD200)</f>
        <v>3.2</v>
      </c>
      <c r="CT200" s="82">
        <v>153.1</v>
      </c>
      <c r="CU200" s="78">
        <f>$CP200*4/CO200*100</f>
        <v>17.424242424242429</v>
      </c>
      <c r="CV200" s="78">
        <f>CQ200*9/CO200*100</f>
        <v>29.090909090909093</v>
      </c>
      <c r="CW200" s="78">
        <f>CR200*4/CO200*100</f>
        <v>52.171717171717169</v>
      </c>
      <c r="CX200" s="79" t="str">
        <f>IF(AND(CO200&gt;=650,CO200&lt;=850),"○","×")</f>
        <v>○</v>
      </c>
      <c r="CY200" s="79" t="str">
        <f>IF((CS200&lt;3.5),"○","×")</f>
        <v>○</v>
      </c>
      <c r="CZ200" s="79" t="str">
        <f>IF(AND(CT200&gt;=140),"○","×")</f>
        <v>○</v>
      </c>
      <c r="DA200" s="79" t="str">
        <f>IF(AND(CU200&gt;=12.5,CU200&lt;=20.4),"○","×")</f>
        <v>○</v>
      </c>
      <c r="DB200" s="79" t="str">
        <f>IF(AND(CV200&gt;=20.4,CV200&lt;=30.4),"○","×")</f>
        <v>○</v>
      </c>
      <c r="DC200" s="79" t="str">
        <f>IF(AND(CW200&gt;=49.5,CW200&lt;=65.4),"○","×")</f>
        <v>○</v>
      </c>
    </row>
    <row r="201" spans="1:107" ht="13.5" customHeight="1" x14ac:dyDescent="0.2">
      <c r="A201" s="89" t="s">
        <v>311</v>
      </c>
      <c r="B201" s="89" t="s">
        <v>87</v>
      </c>
      <c r="C201" s="94" t="s">
        <v>312</v>
      </c>
      <c r="D201" s="90" t="s">
        <v>313</v>
      </c>
      <c r="E201" s="94" t="s">
        <v>312</v>
      </c>
      <c r="F201" s="94" t="s">
        <v>727</v>
      </c>
      <c r="G201" s="94" t="s">
        <v>87</v>
      </c>
      <c r="H201" s="94" t="s">
        <v>312</v>
      </c>
      <c r="I201" s="90" t="s">
        <v>363</v>
      </c>
      <c r="J201" s="94" t="s">
        <v>862</v>
      </c>
      <c r="K201" s="91">
        <v>283.54999999999995</v>
      </c>
      <c r="L201" s="91">
        <v>117.04</v>
      </c>
      <c r="M201" s="95">
        <v>314</v>
      </c>
      <c r="N201" s="95">
        <v>165</v>
      </c>
      <c r="O201" s="96">
        <v>158.20000000000002</v>
      </c>
      <c r="P201" s="96">
        <v>18.400000000000002</v>
      </c>
      <c r="Q201" s="96">
        <v>19.599999999999998</v>
      </c>
      <c r="R201" s="96">
        <v>14.200000000000001</v>
      </c>
      <c r="S201" s="96">
        <v>3.1999999999999997</v>
      </c>
      <c r="T201" s="95">
        <v>810</v>
      </c>
      <c r="U201" s="95">
        <v>1601</v>
      </c>
      <c r="V201" s="95">
        <v>20</v>
      </c>
      <c r="W201" s="95">
        <v>32</v>
      </c>
      <c r="X201" s="95">
        <v>200</v>
      </c>
      <c r="Y201" s="96">
        <v>0.8</v>
      </c>
      <c r="Z201" s="96">
        <v>1.9000000000000004</v>
      </c>
      <c r="AA201" s="97">
        <v>0.14000000000000001</v>
      </c>
      <c r="AB201" s="97">
        <v>0.11</v>
      </c>
      <c r="AC201" s="95">
        <v>40</v>
      </c>
      <c r="AD201" s="95">
        <v>0</v>
      </c>
      <c r="AE201" s="95">
        <v>0</v>
      </c>
      <c r="AF201" s="95">
        <v>0</v>
      </c>
      <c r="AG201" s="95">
        <v>0</v>
      </c>
      <c r="AH201" s="95">
        <v>58</v>
      </c>
      <c r="AI201" s="96">
        <v>0.30000000000000004</v>
      </c>
      <c r="AJ201" s="96">
        <v>0.7</v>
      </c>
      <c r="AK201" s="96">
        <v>0</v>
      </c>
      <c r="AL201" s="96">
        <v>1</v>
      </c>
      <c r="AM201" s="96">
        <v>0</v>
      </c>
      <c r="AN201" s="95">
        <v>70</v>
      </c>
      <c r="AO201" s="97">
        <v>0.16</v>
      </c>
      <c r="AP201" s="97">
        <v>0.19999999999999998</v>
      </c>
      <c r="AQ201" s="96">
        <v>5.4999999999999991</v>
      </c>
      <c r="AR201" s="97">
        <v>0.24</v>
      </c>
      <c r="AS201" s="96">
        <v>0.4</v>
      </c>
      <c r="AT201" s="95">
        <v>18</v>
      </c>
      <c r="AU201" s="97">
        <v>1.82</v>
      </c>
      <c r="AV201" s="95">
        <v>6</v>
      </c>
      <c r="AW201" s="97">
        <v>4.629999999999999</v>
      </c>
      <c r="AX201" s="97">
        <v>8.5599999999999987</v>
      </c>
      <c r="AY201" s="97">
        <v>2.7099999999999995</v>
      </c>
      <c r="AZ201" s="95">
        <v>100</v>
      </c>
      <c r="BA201" s="96">
        <v>0.7</v>
      </c>
      <c r="BB201" s="96">
        <v>1.2000000000000002</v>
      </c>
      <c r="BC201" s="96">
        <v>1.8</v>
      </c>
      <c r="BD201" s="96">
        <v>1.7</v>
      </c>
      <c r="BE201" s="96">
        <v>0.8</v>
      </c>
      <c r="BF201" s="96">
        <v>3.1</v>
      </c>
      <c r="BG201" s="95">
        <v>0</v>
      </c>
      <c r="BH201" s="95">
        <v>0</v>
      </c>
      <c r="BI201" s="95">
        <v>0</v>
      </c>
      <c r="BJ201" s="95">
        <v>1</v>
      </c>
      <c r="BK201" s="96">
        <v>0.30000000000000004</v>
      </c>
      <c r="BL201" s="94" t="s">
        <v>671</v>
      </c>
      <c r="BM201" s="94"/>
      <c r="BN201" s="94"/>
      <c r="BO201" s="94" t="s">
        <v>671</v>
      </c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 t="s">
        <v>671</v>
      </c>
      <c r="CC201" s="94" t="s">
        <v>671</v>
      </c>
      <c r="CD201" s="94"/>
      <c r="CE201" s="94"/>
      <c r="CF201" s="94"/>
      <c r="CG201" s="94"/>
      <c r="CH201" s="94"/>
      <c r="CI201" s="94"/>
      <c r="CJ201" s="94"/>
      <c r="CK201" s="94"/>
      <c r="CL201" s="94"/>
      <c r="CM201" s="98"/>
      <c r="CT201" s="1"/>
    </row>
    <row r="202" spans="1:107" ht="13.5" customHeight="1" x14ac:dyDescent="0.2">
      <c r="A202" s="4" t="s">
        <v>311</v>
      </c>
      <c r="B202" s="4" t="s">
        <v>87</v>
      </c>
      <c r="C202" s="4" t="s">
        <v>312</v>
      </c>
      <c r="D202" s="5" t="s">
        <v>314</v>
      </c>
      <c r="E202" s="10" t="s">
        <v>531</v>
      </c>
      <c r="F202" s="4" t="s">
        <v>727</v>
      </c>
      <c r="G202" s="4" t="s">
        <v>87</v>
      </c>
      <c r="H202" s="4" t="s">
        <v>312</v>
      </c>
      <c r="I202" s="5" t="s">
        <v>364</v>
      </c>
      <c r="J202" s="4" t="s">
        <v>636</v>
      </c>
      <c r="K202" s="6">
        <v>33.299999999999997</v>
      </c>
      <c r="L202" s="6">
        <v>12.46</v>
      </c>
      <c r="M202" s="7">
        <v>58</v>
      </c>
      <c r="N202" s="7">
        <v>109</v>
      </c>
      <c r="O202" s="8">
        <v>23.3</v>
      </c>
      <c r="P202" s="8">
        <v>0.4</v>
      </c>
      <c r="Q202" s="8">
        <v>4.0999999999999996</v>
      </c>
      <c r="R202" s="8">
        <v>5</v>
      </c>
      <c r="S202" s="8">
        <v>0.5</v>
      </c>
      <c r="T202" s="7">
        <v>117</v>
      </c>
      <c r="U202" s="7">
        <v>98</v>
      </c>
      <c r="V202" s="7">
        <v>1</v>
      </c>
      <c r="W202" s="7">
        <v>5</v>
      </c>
      <c r="X202" s="7">
        <v>7</v>
      </c>
      <c r="Y202" s="8">
        <v>0.1</v>
      </c>
      <c r="Z202" s="8">
        <v>0.1</v>
      </c>
      <c r="AA202" s="6">
        <v>0.02</v>
      </c>
      <c r="AB202" s="6">
        <v>0.03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8">
        <v>0</v>
      </c>
      <c r="AJ202" s="8">
        <v>0.7</v>
      </c>
      <c r="AK202" s="8">
        <v>0</v>
      </c>
      <c r="AL202" s="8">
        <v>1.8</v>
      </c>
      <c r="AM202" s="8">
        <v>0.2</v>
      </c>
      <c r="AN202" s="7">
        <v>6</v>
      </c>
      <c r="AO202" s="6">
        <v>0.02</v>
      </c>
      <c r="AP202" s="6">
        <v>0.01</v>
      </c>
      <c r="AQ202" s="8">
        <v>0.2</v>
      </c>
      <c r="AR202" s="6">
        <v>0.05</v>
      </c>
      <c r="AS202" s="8">
        <v>0</v>
      </c>
      <c r="AT202" s="7">
        <v>5</v>
      </c>
      <c r="AU202" s="6">
        <v>0.11</v>
      </c>
      <c r="AV202" s="7">
        <v>6</v>
      </c>
      <c r="AW202" s="6">
        <v>0.38</v>
      </c>
      <c r="AX202" s="6">
        <v>2.0300000000000002</v>
      </c>
      <c r="AY202" s="6">
        <v>1.37</v>
      </c>
      <c r="AZ202" s="7">
        <v>0</v>
      </c>
      <c r="BA202" s="8">
        <v>0.2</v>
      </c>
      <c r="BB202" s="8">
        <v>0.3</v>
      </c>
      <c r="BC202" s="8">
        <v>0.5</v>
      </c>
      <c r="BD202" s="8">
        <v>0.3</v>
      </c>
      <c r="BE202" s="8">
        <v>0</v>
      </c>
      <c r="BF202" s="8">
        <v>2.9</v>
      </c>
      <c r="BG202" s="7">
        <v>0</v>
      </c>
      <c r="BH202" s="7">
        <v>0</v>
      </c>
      <c r="BI202" s="7">
        <v>0</v>
      </c>
      <c r="BJ202" s="7">
        <v>0</v>
      </c>
      <c r="BK202" s="8">
        <v>0</v>
      </c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9"/>
      <c r="CT202" s="1"/>
    </row>
    <row r="203" spans="1:107" ht="13.5" customHeight="1" x14ac:dyDescent="0.2">
      <c r="A203" s="103" t="s">
        <v>311</v>
      </c>
      <c r="B203" s="103" t="s">
        <v>87</v>
      </c>
      <c r="C203" s="103" t="s">
        <v>312</v>
      </c>
      <c r="D203" s="5" t="s">
        <v>315</v>
      </c>
      <c r="E203" s="10"/>
      <c r="F203" s="103" t="s">
        <v>727</v>
      </c>
      <c r="G203" s="103" t="s">
        <v>87</v>
      </c>
      <c r="H203" s="103" t="s">
        <v>312</v>
      </c>
      <c r="I203" s="5" t="s">
        <v>365</v>
      </c>
      <c r="J203" s="103" t="s">
        <v>863</v>
      </c>
      <c r="K203" s="6">
        <v>21.25</v>
      </c>
      <c r="L203" s="6">
        <v>10.36</v>
      </c>
      <c r="M203" s="7">
        <v>85</v>
      </c>
      <c r="N203" s="7">
        <v>36</v>
      </c>
      <c r="O203" s="8">
        <v>2.4</v>
      </c>
      <c r="P203" s="8">
        <v>2.6</v>
      </c>
      <c r="Q203" s="8">
        <v>1.4</v>
      </c>
      <c r="R203" s="8">
        <v>14.4</v>
      </c>
      <c r="S203" s="8">
        <v>0.4</v>
      </c>
      <c r="T203" s="7">
        <v>117</v>
      </c>
      <c r="U203" s="7">
        <v>40</v>
      </c>
      <c r="V203" s="7">
        <v>4</v>
      </c>
      <c r="W203" s="7">
        <v>11</v>
      </c>
      <c r="X203" s="7">
        <v>26</v>
      </c>
      <c r="Y203" s="8">
        <v>0.3</v>
      </c>
      <c r="Z203" s="8">
        <v>0.3</v>
      </c>
      <c r="AA203" s="6">
        <v>0.06</v>
      </c>
      <c r="AB203" s="6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2</v>
      </c>
      <c r="AH203" s="7">
        <v>0</v>
      </c>
      <c r="AI203" s="8">
        <v>0</v>
      </c>
      <c r="AJ203" s="8">
        <v>0.30000000000000004</v>
      </c>
      <c r="AK203" s="8">
        <v>0</v>
      </c>
      <c r="AL203" s="8">
        <v>0.3</v>
      </c>
      <c r="AM203" s="8">
        <v>0</v>
      </c>
      <c r="AN203" s="7">
        <v>1</v>
      </c>
      <c r="AO203" s="6">
        <v>0.04</v>
      </c>
      <c r="AP203" s="6">
        <v>0.01</v>
      </c>
      <c r="AQ203" s="8">
        <v>0.5</v>
      </c>
      <c r="AR203" s="6">
        <v>0.02</v>
      </c>
      <c r="AS203" s="8">
        <v>0</v>
      </c>
      <c r="AT203" s="7">
        <v>3</v>
      </c>
      <c r="AU203" s="6">
        <v>0.13</v>
      </c>
      <c r="AV203" s="7">
        <v>0</v>
      </c>
      <c r="AW203" s="6">
        <v>0.17</v>
      </c>
      <c r="AX203" s="6">
        <v>0.64</v>
      </c>
      <c r="AY203" s="6">
        <v>0.48</v>
      </c>
      <c r="AZ203" s="7">
        <v>0</v>
      </c>
      <c r="BA203" s="8">
        <v>0.1</v>
      </c>
      <c r="BB203" s="8">
        <v>0.4</v>
      </c>
      <c r="BC203" s="8">
        <v>0.5</v>
      </c>
      <c r="BD203" s="8">
        <v>0.2</v>
      </c>
      <c r="BE203" s="8">
        <v>0</v>
      </c>
      <c r="BF203" s="8">
        <v>1</v>
      </c>
      <c r="BG203" s="7">
        <v>0</v>
      </c>
      <c r="BH203" s="7">
        <v>0</v>
      </c>
      <c r="BI203" s="7">
        <v>0</v>
      </c>
      <c r="BJ203" s="7">
        <v>0</v>
      </c>
      <c r="BK203" s="8">
        <v>0</v>
      </c>
      <c r="BL203" s="103" t="s">
        <v>671</v>
      </c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9"/>
      <c r="CT203" s="1"/>
    </row>
    <row r="204" spans="1:107" ht="13.5" customHeight="1" x14ac:dyDescent="0.2">
      <c r="A204" s="4" t="s">
        <v>311</v>
      </c>
      <c r="B204" s="4" t="s">
        <v>87</v>
      </c>
      <c r="C204" s="4" t="s">
        <v>312</v>
      </c>
      <c r="D204" s="5" t="s">
        <v>315</v>
      </c>
      <c r="E204" s="10"/>
      <c r="F204" s="4" t="s">
        <v>727</v>
      </c>
      <c r="G204" s="4" t="s">
        <v>87</v>
      </c>
      <c r="H204" s="4" t="s">
        <v>312</v>
      </c>
      <c r="I204" s="5" t="s">
        <v>367</v>
      </c>
      <c r="J204" s="4" t="s">
        <v>634</v>
      </c>
      <c r="K204" s="6">
        <v>20</v>
      </c>
      <c r="L204" s="6">
        <v>9.4</v>
      </c>
      <c r="M204" s="7">
        <v>7</v>
      </c>
      <c r="N204" s="7">
        <v>31</v>
      </c>
      <c r="O204" s="8">
        <v>17.2</v>
      </c>
      <c r="P204" s="8">
        <v>1.1000000000000001</v>
      </c>
      <c r="Q204" s="8">
        <v>0.1</v>
      </c>
      <c r="R204" s="8">
        <v>1.3</v>
      </c>
      <c r="S204" s="8">
        <v>0.2</v>
      </c>
      <c r="T204" s="7">
        <v>1</v>
      </c>
      <c r="U204" s="7">
        <v>92</v>
      </c>
      <c r="V204" s="7">
        <v>10</v>
      </c>
      <c r="W204" s="7">
        <v>6</v>
      </c>
      <c r="X204" s="7">
        <v>22</v>
      </c>
      <c r="Y204" s="8">
        <v>0.3</v>
      </c>
      <c r="Z204" s="8">
        <v>0.2</v>
      </c>
      <c r="AA204" s="6">
        <v>0.02</v>
      </c>
      <c r="AB204" s="6">
        <v>0.06</v>
      </c>
      <c r="AC204" s="7">
        <v>0</v>
      </c>
      <c r="AD204" s="7">
        <v>0</v>
      </c>
      <c r="AE204" s="7">
        <v>180</v>
      </c>
      <c r="AF204" s="7">
        <v>1</v>
      </c>
      <c r="AG204" s="7">
        <v>180</v>
      </c>
      <c r="AH204" s="7">
        <v>15</v>
      </c>
      <c r="AI204" s="8">
        <v>0</v>
      </c>
      <c r="AJ204" s="8">
        <v>0.6</v>
      </c>
      <c r="AK204" s="8">
        <v>0</v>
      </c>
      <c r="AL204" s="8">
        <v>0.1</v>
      </c>
      <c r="AM204" s="8">
        <v>0</v>
      </c>
      <c r="AN204" s="7">
        <v>42</v>
      </c>
      <c r="AO204" s="6">
        <v>0.03</v>
      </c>
      <c r="AP204" s="6">
        <v>0.05</v>
      </c>
      <c r="AQ204" s="8">
        <v>0.2</v>
      </c>
      <c r="AR204" s="6">
        <v>0.06</v>
      </c>
      <c r="AS204" s="8">
        <v>0</v>
      </c>
      <c r="AT204" s="7">
        <v>44</v>
      </c>
      <c r="AU204" s="6">
        <v>0.28000000000000003</v>
      </c>
      <c r="AV204" s="7">
        <v>28</v>
      </c>
      <c r="AW204" s="6">
        <v>0.01</v>
      </c>
      <c r="AX204" s="6">
        <v>0.01</v>
      </c>
      <c r="AY204" s="6">
        <v>0.02</v>
      </c>
      <c r="AZ204" s="7">
        <v>0</v>
      </c>
      <c r="BA204" s="8">
        <v>0.2</v>
      </c>
      <c r="BB204" s="8">
        <v>0.9</v>
      </c>
      <c r="BC204" s="8">
        <v>1</v>
      </c>
      <c r="BD204" s="8">
        <v>0</v>
      </c>
      <c r="BE204" s="8">
        <v>0.8</v>
      </c>
      <c r="BF204" s="8">
        <v>0.1</v>
      </c>
      <c r="BG204" s="7">
        <v>0</v>
      </c>
      <c r="BH204" s="7">
        <v>0</v>
      </c>
      <c r="BI204" s="7">
        <v>0</v>
      </c>
      <c r="BJ204" s="7">
        <v>2</v>
      </c>
      <c r="BK204" s="8">
        <v>2.6</v>
      </c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9"/>
      <c r="CT204" s="1"/>
    </row>
    <row r="205" spans="1:107" ht="13.5" customHeight="1" x14ac:dyDescent="0.2">
      <c r="A205" s="4" t="s">
        <v>311</v>
      </c>
      <c r="B205" s="4" t="s">
        <v>87</v>
      </c>
      <c r="C205" s="4" t="s">
        <v>312</v>
      </c>
      <c r="D205" s="5" t="s">
        <v>316</v>
      </c>
      <c r="E205" s="4"/>
      <c r="F205" s="4" t="s">
        <v>727</v>
      </c>
      <c r="G205" s="4" t="s">
        <v>87</v>
      </c>
      <c r="H205" s="4" t="s">
        <v>312</v>
      </c>
      <c r="I205" s="5" t="s">
        <v>368</v>
      </c>
      <c r="J205" s="4" t="s">
        <v>864</v>
      </c>
      <c r="K205" s="6">
        <v>38.5</v>
      </c>
      <c r="L205" s="6">
        <v>22.47</v>
      </c>
      <c r="M205" s="7">
        <v>23</v>
      </c>
      <c r="N205" s="7">
        <v>19</v>
      </c>
      <c r="O205" s="8">
        <v>33.099999999999994</v>
      </c>
      <c r="P205" s="8">
        <v>1.5000000000000002</v>
      </c>
      <c r="Q205" s="8">
        <v>0.7</v>
      </c>
      <c r="R205" s="8">
        <v>2.7</v>
      </c>
      <c r="S205" s="8">
        <v>0.8</v>
      </c>
      <c r="T205" s="7">
        <v>258</v>
      </c>
      <c r="U205" s="7">
        <v>78</v>
      </c>
      <c r="V205" s="7">
        <v>11</v>
      </c>
      <c r="W205" s="7">
        <v>5</v>
      </c>
      <c r="X205" s="7">
        <v>29</v>
      </c>
      <c r="Y205" s="8">
        <v>0.1</v>
      </c>
      <c r="Z205" s="8">
        <v>0.1</v>
      </c>
      <c r="AA205" s="6">
        <v>0.01</v>
      </c>
      <c r="AB205" s="6">
        <v>0.02</v>
      </c>
      <c r="AC205" s="7">
        <v>0</v>
      </c>
      <c r="AD205" s="7">
        <v>0</v>
      </c>
      <c r="AE205" s="7">
        <v>64</v>
      </c>
      <c r="AF205" s="7">
        <v>0</v>
      </c>
      <c r="AG205" s="7">
        <v>64</v>
      </c>
      <c r="AH205" s="7">
        <v>5</v>
      </c>
      <c r="AI205" s="8">
        <v>0</v>
      </c>
      <c r="AJ205" s="8">
        <v>0.1</v>
      </c>
      <c r="AK205" s="8">
        <v>0</v>
      </c>
      <c r="AL205" s="8">
        <v>0.2</v>
      </c>
      <c r="AM205" s="8">
        <v>0</v>
      </c>
      <c r="AN205" s="7">
        <v>7</v>
      </c>
      <c r="AO205" s="6">
        <v>0.03</v>
      </c>
      <c r="AP205" s="6">
        <v>0.01</v>
      </c>
      <c r="AQ205" s="8">
        <v>0.2</v>
      </c>
      <c r="AR205" s="6">
        <v>0.04</v>
      </c>
      <c r="AS205" s="8">
        <v>0</v>
      </c>
      <c r="AT205" s="7">
        <v>11</v>
      </c>
      <c r="AU205" s="6">
        <v>0.11000000000000001</v>
      </c>
      <c r="AV205" s="7">
        <v>5</v>
      </c>
      <c r="AW205" s="6">
        <v>0.24</v>
      </c>
      <c r="AX205" s="6">
        <v>0.3</v>
      </c>
      <c r="AY205" s="6">
        <v>0.08</v>
      </c>
      <c r="AZ205" s="7">
        <v>3</v>
      </c>
      <c r="BA205" s="8">
        <v>0.1</v>
      </c>
      <c r="BB205" s="8">
        <v>0.2</v>
      </c>
      <c r="BC205" s="8">
        <v>0.5</v>
      </c>
      <c r="BD205" s="8">
        <v>0.5</v>
      </c>
      <c r="BE205" s="8">
        <v>0.2</v>
      </c>
      <c r="BF205" s="8">
        <v>0</v>
      </c>
      <c r="BG205" s="7">
        <v>0</v>
      </c>
      <c r="BH205" s="7">
        <v>0</v>
      </c>
      <c r="BI205" s="7">
        <v>0</v>
      </c>
      <c r="BJ205" s="7">
        <v>1</v>
      </c>
      <c r="BK205" s="8">
        <v>0.2</v>
      </c>
      <c r="BL205" s="4" t="s">
        <v>671</v>
      </c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 t="s">
        <v>671</v>
      </c>
      <c r="BY205" s="4"/>
      <c r="BZ205" s="4"/>
      <c r="CA205" s="4"/>
      <c r="CB205" s="4" t="s">
        <v>671</v>
      </c>
      <c r="CC205" s="4"/>
      <c r="CD205" s="4"/>
      <c r="CE205" s="4" t="s">
        <v>671</v>
      </c>
      <c r="CF205" s="4"/>
      <c r="CG205" s="4"/>
      <c r="CH205" s="4"/>
      <c r="CI205" s="4" t="s">
        <v>671</v>
      </c>
      <c r="CJ205" s="4"/>
      <c r="CK205" s="4"/>
      <c r="CL205" s="4"/>
      <c r="CM205" s="9"/>
      <c r="CT205" s="1"/>
    </row>
    <row r="206" spans="1:107" ht="13.5" customHeight="1" x14ac:dyDescent="0.2">
      <c r="A206" s="4" t="s">
        <v>311</v>
      </c>
      <c r="B206" s="4" t="s">
        <v>87</v>
      </c>
      <c r="C206" s="4" t="s">
        <v>312</v>
      </c>
      <c r="D206" s="5" t="s">
        <v>317</v>
      </c>
      <c r="E206" s="4"/>
      <c r="F206" s="4" t="s">
        <v>727</v>
      </c>
      <c r="G206" s="4" t="s">
        <v>87</v>
      </c>
      <c r="H206" s="4" t="s">
        <v>312</v>
      </c>
      <c r="I206" s="5" t="s">
        <v>369</v>
      </c>
      <c r="J206" s="4" t="s">
        <v>556</v>
      </c>
      <c r="K206" s="6">
        <v>90</v>
      </c>
      <c r="L206" s="6">
        <v>28.08</v>
      </c>
      <c r="M206" s="7">
        <v>315</v>
      </c>
      <c r="N206" s="7">
        <v>1324</v>
      </c>
      <c r="O206" s="8">
        <v>13.5</v>
      </c>
      <c r="P206" s="8">
        <v>5.6000000000000005</v>
      </c>
      <c r="Q206" s="8">
        <v>0.89999999999999991</v>
      </c>
      <c r="R206" s="8">
        <v>69.599999999999994</v>
      </c>
      <c r="S206" s="8">
        <v>0.4</v>
      </c>
      <c r="T206" s="7">
        <v>1</v>
      </c>
      <c r="U206" s="7">
        <v>101</v>
      </c>
      <c r="V206" s="7">
        <v>8</v>
      </c>
      <c r="W206" s="7">
        <v>24</v>
      </c>
      <c r="X206" s="7">
        <v>97</v>
      </c>
      <c r="Y206" s="8">
        <v>0.8</v>
      </c>
      <c r="Z206" s="8">
        <v>1.2</v>
      </c>
      <c r="AA206" s="6">
        <v>0.2</v>
      </c>
      <c r="AB206" s="6">
        <v>0.73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7">
        <v>0</v>
      </c>
      <c r="AO206" s="6">
        <v>0.08</v>
      </c>
      <c r="AP206" s="6">
        <v>0.02</v>
      </c>
      <c r="AQ206" s="8">
        <v>1.5</v>
      </c>
      <c r="AR206" s="6">
        <v>0.11</v>
      </c>
      <c r="AS206" s="8">
        <v>0</v>
      </c>
      <c r="AT206" s="7">
        <v>11</v>
      </c>
      <c r="AU206" s="6">
        <v>0.55000000000000004</v>
      </c>
      <c r="AV206" s="7">
        <v>0</v>
      </c>
      <c r="AW206" s="6">
        <v>0.28999999999999998</v>
      </c>
      <c r="AX206" s="6">
        <v>0.16999999999999998</v>
      </c>
      <c r="AY206" s="6">
        <v>0.33</v>
      </c>
      <c r="AZ206" s="7">
        <v>0</v>
      </c>
      <c r="BA206" s="8">
        <v>0.8</v>
      </c>
      <c r="BB206" s="8">
        <v>1</v>
      </c>
      <c r="BC206" s="8">
        <v>2.6</v>
      </c>
      <c r="BD206" s="8">
        <v>0</v>
      </c>
      <c r="BE206" s="8">
        <v>1.1000000000000001</v>
      </c>
      <c r="BF206" s="8">
        <v>0.2</v>
      </c>
      <c r="BG206" s="7">
        <v>0</v>
      </c>
      <c r="BH206" s="7">
        <v>0</v>
      </c>
      <c r="BI206" s="7">
        <v>0</v>
      </c>
      <c r="BJ206" s="7">
        <v>2</v>
      </c>
      <c r="BK206" s="8">
        <v>0.5</v>
      </c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9"/>
      <c r="CT206" s="1"/>
    </row>
    <row r="207" spans="1:107" s="64" customFormat="1" ht="13.5" customHeight="1" x14ac:dyDescent="0.2">
      <c r="A207" s="58" t="s">
        <v>311</v>
      </c>
      <c r="B207" s="58" t="s">
        <v>87</v>
      </c>
      <c r="C207" s="58" t="s">
        <v>312</v>
      </c>
      <c r="D207" s="59" t="s">
        <v>318</v>
      </c>
      <c r="E207" s="58"/>
      <c r="F207" s="58" t="s">
        <v>727</v>
      </c>
      <c r="G207" s="58" t="s">
        <v>87</v>
      </c>
      <c r="H207" s="58" t="s">
        <v>312</v>
      </c>
      <c r="I207" s="59" t="s">
        <v>370</v>
      </c>
      <c r="J207" s="58" t="s">
        <v>691</v>
      </c>
      <c r="K207" s="60">
        <v>199</v>
      </c>
      <c r="L207" s="60">
        <v>17.75</v>
      </c>
      <c r="M207" s="61">
        <v>28</v>
      </c>
      <c r="N207" s="61">
        <v>16</v>
      </c>
      <c r="O207" s="62">
        <v>41.1</v>
      </c>
      <c r="P207" s="62">
        <v>1.5</v>
      </c>
      <c r="Q207" s="62">
        <v>0.4</v>
      </c>
      <c r="R207" s="62">
        <v>4.8000000000000007</v>
      </c>
      <c r="S207" s="62">
        <v>1.1000000000000001</v>
      </c>
      <c r="T207" s="61">
        <v>288</v>
      </c>
      <c r="U207" s="61">
        <v>79</v>
      </c>
      <c r="V207" s="61">
        <v>16</v>
      </c>
      <c r="W207" s="61">
        <v>5</v>
      </c>
      <c r="X207" s="61">
        <v>15</v>
      </c>
      <c r="Y207" s="62">
        <v>0.2</v>
      </c>
      <c r="Z207" s="62">
        <v>0.1</v>
      </c>
      <c r="AA207" s="60">
        <v>0.02</v>
      </c>
      <c r="AB207" s="60">
        <v>0.06</v>
      </c>
      <c r="AC207" s="61">
        <v>0</v>
      </c>
      <c r="AD207" s="61">
        <v>0</v>
      </c>
      <c r="AE207" s="61">
        <v>74</v>
      </c>
      <c r="AF207" s="61">
        <v>4</v>
      </c>
      <c r="AG207" s="61">
        <v>76</v>
      </c>
      <c r="AH207" s="61">
        <v>6</v>
      </c>
      <c r="AI207" s="62">
        <v>0</v>
      </c>
      <c r="AJ207" s="62">
        <v>0.2</v>
      </c>
      <c r="AK207" s="62">
        <v>0</v>
      </c>
      <c r="AL207" s="62">
        <v>0</v>
      </c>
      <c r="AM207" s="62">
        <v>0</v>
      </c>
      <c r="AN207" s="61">
        <v>50</v>
      </c>
      <c r="AO207" s="60">
        <v>0.02</v>
      </c>
      <c r="AP207" s="60">
        <v>0.02</v>
      </c>
      <c r="AQ207" s="62">
        <v>0.2</v>
      </c>
      <c r="AR207" s="60">
        <v>0.03</v>
      </c>
      <c r="AS207" s="62">
        <v>0</v>
      </c>
      <c r="AT207" s="61">
        <v>22</v>
      </c>
      <c r="AU207" s="60">
        <v>0.12</v>
      </c>
      <c r="AV207" s="61">
        <v>10</v>
      </c>
      <c r="AW207" s="60">
        <v>0</v>
      </c>
      <c r="AX207" s="60">
        <v>0</v>
      </c>
      <c r="AY207" s="60">
        <v>0.01</v>
      </c>
      <c r="AZ207" s="61">
        <v>0</v>
      </c>
      <c r="BA207" s="62">
        <v>0.2</v>
      </c>
      <c r="BB207" s="62">
        <v>0.5</v>
      </c>
      <c r="BC207" s="62">
        <v>0.60000000000000009</v>
      </c>
      <c r="BD207" s="62">
        <v>0.7</v>
      </c>
      <c r="BE207" s="62">
        <v>0.2</v>
      </c>
      <c r="BF207" s="62">
        <v>0</v>
      </c>
      <c r="BG207" s="61">
        <v>0</v>
      </c>
      <c r="BH207" s="61">
        <v>0</v>
      </c>
      <c r="BI207" s="61">
        <v>0</v>
      </c>
      <c r="BJ207" s="61">
        <v>2</v>
      </c>
      <c r="BK207" s="62">
        <v>0.4</v>
      </c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 t="s">
        <v>671</v>
      </c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63"/>
      <c r="CO207" s="67">
        <f>SUM(M201:M207)</f>
        <v>830</v>
      </c>
      <c r="CP207" s="68">
        <f>SUM(P201:P207)</f>
        <v>31.100000000000005</v>
      </c>
      <c r="CQ207" s="68">
        <f>SUM(Q201:Q207)</f>
        <v>27.199999999999992</v>
      </c>
      <c r="CR207" s="68">
        <f>SUM(R201:R207)</f>
        <v>111.99999999999999</v>
      </c>
      <c r="CS207" s="68">
        <f>SUM(BD201:BD207)</f>
        <v>3.4000000000000004</v>
      </c>
      <c r="CT207" s="82">
        <v>188.5</v>
      </c>
      <c r="CU207" s="78">
        <f>$CP207*4/CO207*100</f>
        <v>14.987951807228919</v>
      </c>
      <c r="CV207" s="78">
        <f>CQ207*9/CO207*100</f>
        <v>29.493975903614452</v>
      </c>
      <c r="CW207" s="78">
        <f>CR207*4/CO207*100</f>
        <v>53.97590361445782</v>
      </c>
      <c r="CX207" s="79" t="str">
        <f>IF(AND(CO207&gt;=650,CO207&lt;=850),"○","×")</f>
        <v>○</v>
      </c>
      <c r="CY207" s="79" t="str">
        <f>IF((CS207&lt;3.5),"○","×")</f>
        <v>○</v>
      </c>
      <c r="CZ207" s="79" t="str">
        <f>IF(AND(CT207&gt;=140),"○","×")</f>
        <v>○</v>
      </c>
      <c r="DA207" s="79" t="str">
        <f>IF(AND(CU207&gt;=12.5,CU207&lt;=20.4),"○","×")</f>
        <v>○</v>
      </c>
      <c r="DB207" s="79" t="str">
        <f>IF(AND(CV207&gt;=20.4,CV207&lt;=30.4),"○","×")</f>
        <v>○</v>
      </c>
      <c r="DC207" s="79" t="str">
        <f>IF(AND(CW207&gt;=49.5,CW207&lt;=65.4),"○","×")</f>
        <v>○</v>
      </c>
    </row>
    <row r="208" spans="1:107" ht="13.5" customHeight="1" x14ac:dyDescent="0.2">
      <c r="A208" s="89" t="s">
        <v>319</v>
      </c>
      <c r="B208" s="89" t="s">
        <v>87</v>
      </c>
      <c r="C208" s="94" t="s">
        <v>320</v>
      </c>
      <c r="D208" s="90" t="s">
        <v>321</v>
      </c>
      <c r="E208" s="94" t="s">
        <v>320</v>
      </c>
      <c r="F208" s="94" t="s">
        <v>728</v>
      </c>
      <c r="G208" s="94" t="s">
        <v>87</v>
      </c>
      <c r="H208" s="94" t="s">
        <v>320</v>
      </c>
      <c r="I208" s="90" t="s">
        <v>371</v>
      </c>
      <c r="J208" s="94" t="s">
        <v>865</v>
      </c>
      <c r="K208" s="91">
        <v>493.02</v>
      </c>
      <c r="L208" s="91">
        <v>149.04</v>
      </c>
      <c r="M208" s="95">
        <v>397</v>
      </c>
      <c r="N208" s="95">
        <v>291</v>
      </c>
      <c r="O208" s="96">
        <v>263.50000000000006</v>
      </c>
      <c r="P208" s="96">
        <v>20.399999999999999</v>
      </c>
      <c r="Q208" s="96">
        <v>19.5</v>
      </c>
      <c r="R208" s="96">
        <v>35.4</v>
      </c>
      <c r="S208" s="96">
        <v>4.8</v>
      </c>
      <c r="T208" s="95">
        <v>1135</v>
      </c>
      <c r="U208" s="95">
        <v>865</v>
      </c>
      <c r="V208" s="95">
        <v>103</v>
      </c>
      <c r="W208" s="95">
        <v>53</v>
      </c>
      <c r="X208" s="95">
        <v>280</v>
      </c>
      <c r="Y208" s="96">
        <v>1.3000000000000003</v>
      </c>
      <c r="Z208" s="96">
        <v>2.2000000000000002</v>
      </c>
      <c r="AA208" s="97">
        <v>0.18000000000000002</v>
      </c>
      <c r="AB208" s="97">
        <v>0.31999999999999995</v>
      </c>
      <c r="AC208" s="95">
        <v>54</v>
      </c>
      <c r="AD208" s="95">
        <v>1170</v>
      </c>
      <c r="AE208" s="95">
        <v>2838</v>
      </c>
      <c r="AF208" s="95">
        <v>2</v>
      </c>
      <c r="AG208" s="95">
        <v>3398</v>
      </c>
      <c r="AH208" s="95">
        <v>340</v>
      </c>
      <c r="AI208" s="96">
        <v>0.1</v>
      </c>
      <c r="AJ208" s="96">
        <v>1.1000000000000001</v>
      </c>
      <c r="AK208" s="96">
        <v>0</v>
      </c>
      <c r="AL208" s="96">
        <v>0.7</v>
      </c>
      <c r="AM208" s="96">
        <v>0</v>
      </c>
      <c r="AN208" s="95">
        <v>102</v>
      </c>
      <c r="AO208" s="97">
        <v>0.19999999999999998</v>
      </c>
      <c r="AP208" s="97">
        <v>0.33</v>
      </c>
      <c r="AQ208" s="96">
        <v>5.5999999999999988</v>
      </c>
      <c r="AR208" s="97">
        <v>0.47000000000000008</v>
      </c>
      <c r="AS208" s="96">
        <v>0.60000000000000009</v>
      </c>
      <c r="AT208" s="95">
        <v>61</v>
      </c>
      <c r="AU208" s="97">
        <v>2.4100000000000006</v>
      </c>
      <c r="AV208" s="95">
        <v>39</v>
      </c>
      <c r="AW208" s="97">
        <v>7.9799999999999995</v>
      </c>
      <c r="AX208" s="97">
        <v>6.84</v>
      </c>
      <c r="AY208" s="97">
        <v>1.86</v>
      </c>
      <c r="AZ208" s="95">
        <v>98</v>
      </c>
      <c r="BA208" s="96">
        <v>1.1000000000000001</v>
      </c>
      <c r="BB208" s="96">
        <v>2.6</v>
      </c>
      <c r="BC208" s="96">
        <v>4.2</v>
      </c>
      <c r="BD208" s="96">
        <v>2.2000000000000002</v>
      </c>
      <c r="BE208" s="96">
        <v>2.6</v>
      </c>
      <c r="BF208" s="96">
        <v>2.2000000000000002</v>
      </c>
      <c r="BG208" s="95">
        <v>14</v>
      </c>
      <c r="BH208" s="95">
        <v>3</v>
      </c>
      <c r="BI208" s="95">
        <v>0</v>
      </c>
      <c r="BJ208" s="95">
        <v>4</v>
      </c>
      <c r="BK208" s="96">
        <v>4.2</v>
      </c>
      <c r="BL208" s="94" t="s">
        <v>671</v>
      </c>
      <c r="BM208" s="94"/>
      <c r="BN208" s="94"/>
      <c r="BO208" s="94" t="s">
        <v>671</v>
      </c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 t="s">
        <v>671</v>
      </c>
      <c r="CC208" s="94" t="s">
        <v>671</v>
      </c>
      <c r="CD208" s="94"/>
      <c r="CE208" s="94" t="s">
        <v>671</v>
      </c>
      <c r="CF208" s="94"/>
      <c r="CG208" s="94"/>
      <c r="CH208" s="94"/>
      <c r="CI208" s="94"/>
      <c r="CJ208" s="94"/>
      <c r="CK208" s="94"/>
      <c r="CL208" s="94"/>
      <c r="CM208" s="98"/>
      <c r="CT208" s="1"/>
    </row>
    <row r="209" spans="1:107" ht="13.5" customHeight="1" x14ac:dyDescent="0.2">
      <c r="A209" s="103" t="s">
        <v>319</v>
      </c>
      <c r="B209" s="103" t="s">
        <v>87</v>
      </c>
      <c r="C209" s="103" t="s">
        <v>320</v>
      </c>
      <c r="D209" s="5" t="s">
        <v>322</v>
      </c>
      <c r="E209" s="10" t="s">
        <v>532</v>
      </c>
      <c r="F209" s="103" t="s">
        <v>728</v>
      </c>
      <c r="G209" s="103" t="s">
        <v>87</v>
      </c>
      <c r="H209" s="103" t="s">
        <v>320</v>
      </c>
      <c r="I209" s="5" t="s">
        <v>373</v>
      </c>
      <c r="J209" s="103" t="s">
        <v>637</v>
      </c>
      <c r="K209" s="6">
        <v>57.02</v>
      </c>
      <c r="L209" s="6">
        <v>29.39</v>
      </c>
      <c r="M209" s="7">
        <v>41</v>
      </c>
      <c r="N209" s="7">
        <v>19</v>
      </c>
      <c r="O209" s="8">
        <v>47.099999999999994</v>
      </c>
      <c r="P209" s="8">
        <v>1.6</v>
      </c>
      <c r="Q209" s="8">
        <v>1.5999999999999999</v>
      </c>
      <c r="R209" s="8">
        <v>6.1</v>
      </c>
      <c r="S209" s="8">
        <v>0.7</v>
      </c>
      <c r="T209" s="7">
        <v>148</v>
      </c>
      <c r="U209" s="7">
        <v>93</v>
      </c>
      <c r="V209" s="7">
        <v>16</v>
      </c>
      <c r="W209" s="7">
        <v>12</v>
      </c>
      <c r="X209" s="7">
        <v>35</v>
      </c>
      <c r="Y209" s="8">
        <v>0.3</v>
      </c>
      <c r="Z209" s="8">
        <v>0.2</v>
      </c>
      <c r="AA209" s="6">
        <v>0.04</v>
      </c>
      <c r="AB209" s="6">
        <v>0.12</v>
      </c>
      <c r="AC209" s="7">
        <v>0</v>
      </c>
      <c r="AD209" s="7">
        <v>2</v>
      </c>
      <c r="AE209" s="7">
        <v>202</v>
      </c>
      <c r="AF209" s="7">
        <v>4</v>
      </c>
      <c r="AG209" s="7">
        <v>224</v>
      </c>
      <c r="AH209" s="7">
        <v>19</v>
      </c>
      <c r="AI209" s="8">
        <v>0</v>
      </c>
      <c r="AJ209" s="8">
        <v>0.4</v>
      </c>
      <c r="AK209" s="8">
        <v>0</v>
      </c>
      <c r="AL209" s="8">
        <v>0.5</v>
      </c>
      <c r="AM209" s="8">
        <v>0</v>
      </c>
      <c r="AN209" s="7">
        <v>19</v>
      </c>
      <c r="AO209" s="6">
        <v>0.08</v>
      </c>
      <c r="AP209" s="6">
        <v>0.05</v>
      </c>
      <c r="AQ209" s="8">
        <v>0.5</v>
      </c>
      <c r="AR209" s="6">
        <v>0.05</v>
      </c>
      <c r="AS209" s="8">
        <v>0</v>
      </c>
      <c r="AT209" s="7">
        <v>30</v>
      </c>
      <c r="AU209" s="6">
        <v>0.13</v>
      </c>
      <c r="AV209" s="7">
        <v>40</v>
      </c>
      <c r="AW209" s="6">
        <v>0.11</v>
      </c>
      <c r="AX209" s="6">
        <v>0.85</v>
      </c>
      <c r="AY209" s="6">
        <v>0.38</v>
      </c>
      <c r="AZ209" s="7">
        <v>0</v>
      </c>
      <c r="BA209" s="8">
        <v>0.2</v>
      </c>
      <c r="BB209" s="8">
        <v>1.2000000000000002</v>
      </c>
      <c r="BC209" s="8">
        <v>1.5</v>
      </c>
      <c r="BD209" s="8">
        <v>0.4</v>
      </c>
      <c r="BE209" s="8">
        <v>0.1</v>
      </c>
      <c r="BF209" s="8">
        <v>0.1</v>
      </c>
      <c r="BG209" s="7">
        <v>0</v>
      </c>
      <c r="BH209" s="7">
        <v>0</v>
      </c>
      <c r="BI209" s="7">
        <v>0</v>
      </c>
      <c r="BJ209" s="7">
        <v>0</v>
      </c>
      <c r="BK209" s="8">
        <v>0.2</v>
      </c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9"/>
      <c r="CT209" s="1"/>
    </row>
    <row r="210" spans="1:107" ht="13.5" customHeight="1" x14ac:dyDescent="0.2">
      <c r="A210" s="4" t="s">
        <v>319</v>
      </c>
      <c r="B210" s="4" t="s">
        <v>87</v>
      </c>
      <c r="C210" s="4" t="s">
        <v>320</v>
      </c>
      <c r="D210" s="5" t="s">
        <v>322</v>
      </c>
      <c r="E210" s="10"/>
      <c r="F210" s="4" t="s">
        <v>728</v>
      </c>
      <c r="G210" s="4" t="s">
        <v>87</v>
      </c>
      <c r="H210" s="4" t="s">
        <v>320</v>
      </c>
      <c r="I210" s="5" t="s">
        <v>375</v>
      </c>
      <c r="J210" s="4" t="s">
        <v>556</v>
      </c>
      <c r="K210" s="6">
        <v>90</v>
      </c>
      <c r="L210" s="6">
        <v>28.08</v>
      </c>
      <c r="M210" s="7">
        <v>315</v>
      </c>
      <c r="N210" s="7">
        <v>1324</v>
      </c>
      <c r="O210" s="8">
        <v>13.5</v>
      </c>
      <c r="P210" s="8">
        <v>5.6000000000000005</v>
      </c>
      <c r="Q210" s="8">
        <v>0.89999999999999991</v>
      </c>
      <c r="R210" s="8">
        <v>69.599999999999994</v>
      </c>
      <c r="S210" s="8">
        <v>0.4</v>
      </c>
      <c r="T210" s="7">
        <v>1</v>
      </c>
      <c r="U210" s="7">
        <v>101</v>
      </c>
      <c r="V210" s="7">
        <v>8</v>
      </c>
      <c r="W210" s="7">
        <v>24</v>
      </c>
      <c r="X210" s="7">
        <v>97</v>
      </c>
      <c r="Y210" s="8">
        <v>0.8</v>
      </c>
      <c r="Z210" s="8">
        <v>1.2</v>
      </c>
      <c r="AA210" s="6">
        <v>0.2</v>
      </c>
      <c r="AB210" s="6">
        <v>0.73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7">
        <v>0</v>
      </c>
      <c r="AO210" s="6">
        <v>0.08</v>
      </c>
      <c r="AP210" s="6">
        <v>0.02</v>
      </c>
      <c r="AQ210" s="8">
        <v>1.5</v>
      </c>
      <c r="AR210" s="6">
        <v>0.11</v>
      </c>
      <c r="AS210" s="8">
        <v>0</v>
      </c>
      <c r="AT210" s="7">
        <v>11</v>
      </c>
      <c r="AU210" s="6">
        <v>0.55000000000000004</v>
      </c>
      <c r="AV210" s="7">
        <v>0</v>
      </c>
      <c r="AW210" s="6">
        <v>0.28999999999999998</v>
      </c>
      <c r="AX210" s="6">
        <v>0.16999999999999998</v>
      </c>
      <c r="AY210" s="6">
        <v>0.33</v>
      </c>
      <c r="AZ210" s="7">
        <v>0</v>
      </c>
      <c r="BA210" s="8">
        <v>0.8</v>
      </c>
      <c r="BB210" s="8">
        <v>1</v>
      </c>
      <c r="BC210" s="8">
        <v>2.6</v>
      </c>
      <c r="BD210" s="8">
        <v>0</v>
      </c>
      <c r="BE210" s="8">
        <v>1.1000000000000001</v>
      </c>
      <c r="BF210" s="8">
        <v>0.2</v>
      </c>
      <c r="BG210" s="7">
        <v>0</v>
      </c>
      <c r="BH210" s="7">
        <v>0</v>
      </c>
      <c r="BI210" s="7">
        <v>0</v>
      </c>
      <c r="BJ210" s="7">
        <v>2</v>
      </c>
      <c r="BK210" s="8">
        <v>0.5</v>
      </c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9"/>
      <c r="CT210" s="1"/>
    </row>
    <row r="211" spans="1:107" s="64" customFormat="1" ht="13.5" customHeight="1" x14ac:dyDescent="0.2">
      <c r="A211" s="58" t="s">
        <v>319</v>
      </c>
      <c r="B211" s="58" t="s">
        <v>87</v>
      </c>
      <c r="C211" s="58" t="s">
        <v>320</v>
      </c>
      <c r="D211" s="59" t="s">
        <v>323</v>
      </c>
      <c r="E211" s="65"/>
      <c r="F211" s="58" t="s">
        <v>728</v>
      </c>
      <c r="G211" s="58" t="s">
        <v>87</v>
      </c>
      <c r="H211" s="58" t="s">
        <v>320</v>
      </c>
      <c r="I211" s="59" t="s">
        <v>376</v>
      </c>
      <c r="J211" s="58" t="s">
        <v>674</v>
      </c>
      <c r="K211" s="60">
        <v>181</v>
      </c>
      <c r="L211" s="60">
        <v>11.25</v>
      </c>
      <c r="M211" s="61">
        <v>25</v>
      </c>
      <c r="N211" s="61">
        <v>16</v>
      </c>
      <c r="O211" s="62">
        <v>24.1</v>
      </c>
      <c r="P211" s="62">
        <v>1.2</v>
      </c>
      <c r="Q211" s="62">
        <v>0.4</v>
      </c>
      <c r="R211" s="62">
        <v>4.2</v>
      </c>
      <c r="S211" s="62">
        <v>1</v>
      </c>
      <c r="T211" s="61">
        <v>289</v>
      </c>
      <c r="U211" s="61">
        <v>45</v>
      </c>
      <c r="V211" s="61">
        <v>6</v>
      </c>
      <c r="W211" s="61">
        <v>3</v>
      </c>
      <c r="X211" s="61">
        <v>4</v>
      </c>
      <c r="Y211" s="62">
        <v>0</v>
      </c>
      <c r="Z211" s="62">
        <v>0</v>
      </c>
      <c r="AA211" s="60">
        <v>0</v>
      </c>
      <c r="AB211" s="60">
        <v>0.02</v>
      </c>
      <c r="AC211" s="61">
        <v>0</v>
      </c>
      <c r="AD211" s="61">
        <v>0</v>
      </c>
      <c r="AE211" s="61">
        <v>4</v>
      </c>
      <c r="AF211" s="61">
        <v>0</v>
      </c>
      <c r="AG211" s="61">
        <v>4</v>
      </c>
      <c r="AH211" s="61">
        <v>0</v>
      </c>
      <c r="AI211" s="62">
        <v>0</v>
      </c>
      <c r="AJ211" s="62">
        <v>0</v>
      </c>
      <c r="AK211" s="62">
        <v>0</v>
      </c>
      <c r="AL211" s="62">
        <v>0</v>
      </c>
      <c r="AM211" s="62">
        <v>0</v>
      </c>
      <c r="AN211" s="61">
        <v>29</v>
      </c>
      <c r="AO211" s="60">
        <v>0</v>
      </c>
      <c r="AP211" s="60">
        <v>0</v>
      </c>
      <c r="AQ211" s="62">
        <v>0</v>
      </c>
      <c r="AR211" s="60">
        <v>0.02</v>
      </c>
      <c r="AS211" s="62">
        <v>0</v>
      </c>
      <c r="AT211" s="61">
        <v>9</v>
      </c>
      <c r="AU211" s="60">
        <v>0.03</v>
      </c>
      <c r="AV211" s="61">
        <v>3</v>
      </c>
      <c r="AW211" s="60">
        <v>0</v>
      </c>
      <c r="AX211" s="60">
        <v>0</v>
      </c>
      <c r="AY211" s="60">
        <v>0</v>
      </c>
      <c r="AZ211" s="61">
        <v>0</v>
      </c>
      <c r="BA211" s="62">
        <v>0.1</v>
      </c>
      <c r="BB211" s="62">
        <v>0.2</v>
      </c>
      <c r="BC211" s="62">
        <v>0.30000000000000004</v>
      </c>
      <c r="BD211" s="62">
        <v>0.7</v>
      </c>
      <c r="BE211" s="62">
        <v>0.2</v>
      </c>
      <c r="BF211" s="62">
        <v>0</v>
      </c>
      <c r="BG211" s="61">
        <v>0</v>
      </c>
      <c r="BH211" s="61">
        <v>0</v>
      </c>
      <c r="BI211" s="61">
        <v>0</v>
      </c>
      <c r="BJ211" s="61">
        <v>0</v>
      </c>
      <c r="BK211" s="62">
        <v>0.1</v>
      </c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 t="s">
        <v>671</v>
      </c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63"/>
      <c r="CO211" s="67">
        <f>SUM(M208:M211)</f>
        <v>778</v>
      </c>
      <c r="CP211" s="68">
        <f>SUM(P208:P211)</f>
        <v>28.8</v>
      </c>
      <c r="CQ211" s="68">
        <f>SUM(Q208:Q211)</f>
        <v>22.4</v>
      </c>
      <c r="CR211" s="68">
        <f>SUM(R208:R211)</f>
        <v>115.3</v>
      </c>
      <c r="CS211" s="68">
        <f>SUM(BD208:BD211)</f>
        <v>3.3</v>
      </c>
      <c r="CT211" s="82">
        <v>237</v>
      </c>
      <c r="CU211" s="78">
        <f>$CP211*4/CO211*100</f>
        <v>14.807197943444731</v>
      </c>
      <c r="CV211" s="78">
        <f>CQ211*9/CO211*100</f>
        <v>25.912596401028274</v>
      </c>
      <c r="CW211" s="78">
        <f>CR211*4/CO211*100</f>
        <v>59.280205655526998</v>
      </c>
      <c r="CX211" s="79" t="str">
        <f>IF(AND(CO211&gt;=650,CO211&lt;=850),"○","×")</f>
        <v>○</v>
      </c>
      <c r="CY211" s="79" t="str">
        <f>IF((CS211&lt;3.5),"○","×")</f>
        <v>○</v>
      </c>
      <c r="CZ211" s="79" t="str">
        <f>IF(AND(CT211&gt;=140),"○","×")</f>
        <v>○</v>
      </c>
      <c r="DA211" s="79" t="str">
        <f>IF(AND(CU211&gt;=12.5,CU211&lt;=20.4),"○","×")</f>
        <v>○</v>
      </c>
      <c r="DB211" s="79" t="str">
        <f>IF(AND(CV211&gt;=20.4,CV211&lt;=30.4),"○","×")</f>
        <v>○</v>
      </c>
      <c r="DC211" s="79" t="str">
        <f>IF(AND(CW211&gt;=49.5,CW211&lt;=65.4),"○","×")</f>
        <v>○</v>
      </c>
    </row>
    <row r="212" spans="1:107" ht="13.5" customHeight="1" x14ac:dyDescent="0.2">
      <c r="A212" s="89" t="s">
        <v>324</v>
      </c>
      <c r="B212" s="89" t="s">
        <v>87</v>
      </c>
      <c r="C212" s="92" t="s">
        <v>487</v>
      </c>
      <c r="D212" s="90" t="s">
        <v>325</v>
      </c>
      <c r="E212" s="92" t="s">
        <v>487</v>
      </c>
      <c r="F212" s="94" t="s">
        <v>729</v>
      </c>
      <c r="G212" s="94" t="s">
        <v>87</v>
      </c>
      <c r="H212" s="94" t="s">
        <v>730</v>
      </c>
      <c r="I212" s="90" t="s">
        <v>377</v>
      </c>
      <c r="J212" s="94" t="s">
        <v>866</v>
      </c>
      <c r="K212" s="91">
        <v>144.9</v>
      </c>
      <c r="L212" s="91">
        <v>135.32</v>
      </c>
      <c r="M212" s="95">
        <v>286</v>
      </c>
      <c r="N212" s="95">
        <v>1057</v>
      </c>
      <c r="O212" s="96">
        <v>93.1</v>
      </c>
      <c r="P212" s="96">
        <v>21.1</v>
      </c>
      <c r="Q212" s="96">
        <v>19.799999999999997</v>
      </c>
      <c r="R212" s="96">
        <v>7.5</v>
      </c>
      <c r="S212" s="96">
        <v>3.8</v>
      </c>
      <c r="T212" s="95">
        <v>897</v>
      </c>
      <c r="U212" s="95">
        <v>521</v>
      </c>
      <c r="V212" s="95">
        <v>19</v>
      </c>
      <c r="W212" s="95">
        <v>34</v>
      </c>
      <c r="X212" s="95">
        <v>227</v>
      </c>
      <c r="Y212" s="96">
        <v>0.8</v>
      </c>
      <c r="Z212" s="96">
        <v>1</v>
      </c>
      <c r="AA212" s="97">
        <v>0.03</v>
      </c>
      <c r="AB212" s="97">
        <v>7.0000000000000007E-2</v>
      </c>
      <c r="AC212" s="95">
        <v>12</v>
      </c>
      <c r="AD212" s="95">
        <v>0</v>
      </c>
      <c r="AE212" s="95">
        <v>34</v>
      </c>
      <c r="AF212" s="95">
        <v>0</v>
      </c>
      <c r="AG212" s="95">
        <v>34</v>
      </c>
      <c r="AH212" s="95">
        <v>14</v>
      </c>
      <c r="AI212" s="96">
        <v>7</v>
      </c>
      <c r="AJ212" s="96">
        <v>1.8</v>
      </c>
      <c r="AK212" s="96">
        <v>0</v>
      </c>
      <c r="AL212" s="96">
        <v>3.2</v>
      </c>
      <c r="AM212" s="96">
        <v>0.1</v>
      </c>
      <c r="AN212" s="95">
        <v>14</v>
      </c>
      <c r="AO212" s="97">
        <v>9.9999999999999992E-2</v>
      </c>
      <c r="AP212" s="97">
        <v>0.35</v>
      </c>
      <c r="AQ212" s="96">
        <v>9.5</v>
      </c>
      <c r="AR212" s="97">
        <v>0.42000000000000004</v>
      </c>
      <c r="AS212" s="96">
        <v>5.3</v>
      </c>
      <c r="AT212" s="95">
        <v>15</v>
      </c>
      <c r="AU212" s="97">
        <v>1.21</v>
      </c>
      <c r="AV212" s="95">
        <v>2</v>
      </c>
      <c r="AW212" s="97">
        <v>2.87</v>
      </c>
      <c r="AX212" s="97">
        <v>9.2799999999999994</v>
      </c>
      <c r="AY212" s="97">
        <v>4.9499999999999993</v>
      </c>
      <c r="AZ212" s="95">
        <v>60</v>
      </c>
      <c r="BA212" s="96">
        <v>0.1</v>
      </c>
      <c r="BB212" s="96">
        <v>0.4</v>
      </c>
      <c r="BC212" s="96">
        <v>0.4</v>
      </c>
      <c r="BD212" s="96">
        <v>1.9</v>
      </c>
      <c r="BE212" s="96">
        <v>18.5</v>
      </c>
      <c r="BF212" s="96">
        <v>18.3</v>
      </c>
      <c r="BG212" s="95">
        <v>0</v>
      </c>
      <c r="BH212" s="95">
        <v>0</v>
      </c>
      <c r="BI212" s="95">
        <v>0</v>
      </c>
      <c r="BJ212" s="95">
        <v>1</v>
      </c>
      <c r="BK212" s="96">
        <v>0.2</v>
      </c>
      <c r="BL212" s="94" t="s">
        <v>671</v>
      </c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 t="s">
        <v>671</v>
      </c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8"/>
      <c r="CT212" s="1"/>
    </row>
    <row r="213" spans="1:107" ht="13.5" customHeight="1" x14ac:dyDescent="0.2">
      <c r="A213" s="103" t="s">
        <v>324</v>
      </c>
      <c r="B213" s="103" t="s">
        <v>87</v>
      </c>
      <c r="C213" s="10" t="s">
        <v>487</v>
      </c>
      <c r="D213" s="5" t="s">
        <v>326</v>
      </c>
      <c r="E213" s="10" t="s">
        <v>533</v>
      </c>
      <c r="F213" s="103" t="s">
        <v>729</v>
      </c>
      <c r="G213" s="103" t="s">
        <v>87</v>
      </c>
      <c r="H213" s="103" t="s">
        <v>730</v>
      </c>
      <c r="I213" s="5" t="s">
        <v>378</v>
      </c>
      <c r="J213" s="103" t="s">
        <v>638</v>
      </c>
      <c r="K213" s="6">
        <v>55</v>
      </c>
      <c r="L213" s="6">
        <v>16.62</v>
      </c>
      <c r="M213" s="7">
        <v>13</v>
      </c>
      <c r="N213" s="7">
        <v>43</v>
      </c>
      <c r="O213" s="8">
        <v>50.5</v>
      </c>
      <c r="P213" s="8">
        <v>0.8</v>
      </c>
      <c r="Q213" s="8">
        <v>0.1</v>
      </c>
      <c r="R213" s="8">
        <v>3.3</v>
      </c>
      <c r="S213" s="8">
        <v>0.30000000000000004</v>
      </c>
      <c r="T213" s="7">
        <v>3</v>
      </c>
      <c r="U213" s="7">
        <v>111</v>
      </c>
      <c r="V213" s="7">
        <v>22</v>
      </c>
      <c r="W213" s="7">
        <v>9</v>
      </c>
      <c r="X213" s="7">
        <v>18</v>
      </c>
      <c r="Y213" s="8">
        <v>0.2</v>
      </c>
      <c r="Z213" s="8">
        <v>0.2</v>
      </c>
      <c r="AA213" s="6">
        <v>0.02</v>
      </c>
      <c r="AB213" s="6">
        <v>0.10999999999999999</v>
      </c>
      <c r="AC213" s="7">
        <v>0</v>
      </c>
      <c r="AD213" s="7">
        <v>165</v>
      </c>
      <c r="AE213" s="7">
        <v>423</v>
      </c>
      <c r="AF213" s="7">
        <v>0</v>
      </c>
      <c r="AG213" s="7">
        <v>508</v>
      </c>
      <c r="AH213" s="7">
        <v>43</v>
      </c>
      <c r="AI213" s="8">
        <v>0</v>
      </c>
      <c r="AJ213" s="8">
        <v>0.1</v>
      </c>
      <c r="AK213" s="8">
        <v>0</v>
      </c>
      <c r="AL213" s="8">
        <v>0</v>
      </c>
      <c r="AM213" s="8">
        <v>0</v>
      </c>
      <c r="AN213" s="7">
        <v>36</v>
      </c>
      <c r="AO213" s="6">
        <v>0.03</v>
      </c>
      <c r="AP213" s="6">
        <v>0.02</v>
      </c>
      <c r="AQ213" s="8">
        <v>0.2</v>
      </c>
      <c r="AR213" s="6">
        <v>6.0000000000000005E-2</v>
      </c>
      <c r="AS213" s="8">
        <v>0</v>
      </c>
      <c r="AT213" s="7">
        <v>38</v>
      </c>
      <c r="AU213" s="6">
        <v>0.16</v>
      </c>
      <c r="AV213" s="7">
        <v>20</v>
      </c>
      <c r="AW213" s="6">
        <v>0.01</v>
      </c>
      <c r="AX213" s="6">
        <v>0</v>
      </c>
      <c r="AY213" s="6">
        <v>0.01</v>
      </c>
      <c r="AZ213" s="7">
        <v>0</v>
      </c>
      <c r="BA213" s="8">
        <v>0.30000000000000004</v>
      </c>
      <c r="BB213" s="8">
        <v>0.89999999999999991</v>
      </c>
      <c r="BC213" s="8">
        <v>1.0999999999999999</v>
      </c>
      <c r="BD213" s="8">
        <v>0</v>
      </c>
      <c r="BE213" s="8">
        <v>0.4</v>
      </c>
      <c r="BF213" s="8">
        <v>0</v>
      </c>
      <c r="BG213" s="7">
        <v>0</v>
      </c>
      <c r="BH213" s="7">
        <v>0</v>
      </c>
      <c r="BI213" s="7">
        <v>0</v>
      </c>
      <c r="BJ213" s="7">
        <v>2</v>
      </c>
      <c r="BK213" s="8">
        <v>0.6</v>
      </c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9"/>
      <c r="CT213" s="1"/>
    </row>
    <row r="214" spans="1:107" ht="13.5" customHeight="1" x14ac:dyDescent="0.2">
      <c r="A214" s="4" t="s">
        <v>324</v>
      </c>
      <c r="B214" s="4" t="s">
        <v>87</v>
      </c>
      <c r="C214" s="10" t="s">
        <v>487</v>
      </c>
      <c r="D214" s="5" t="s">
        <v>326</v>
      </c>
      <c r="E214" s="10"/>
      <c r="F214" s="4" t="s">
        <v>729</v>
      </c>
      <c r="G214" s="4" t="s">
        <v>87</v>
      </c>
      <c r="H214" s="4" t="s">
        <v>730</v>
      </c>
      <c r="I214" s="5" t="s">
        <v>380</v>
      </c>
      <c r="J214" s="4" t="s">
        <v>867</v>
      </c>
      <c r="K214" s="6">
        <v>172.5</v>
      </c>
      <c r="L214" s="6">
        <v>49.12</v>
      </c>
      <c r="M214" s="7">
        <v>111</v>
      </c>
      <c r="N214" s="7">
        <v>83</v>
      </c>
      <c r="O214" s="8">
        <v>86.2</v>
      </c>
      <c r="P214" s="8">
        <v>5.2</v>
      </c>
      <c r="Q214" s="8">
        <v>2.2999999999999998</v>
      </c>
      <c r="R214" s="8">
        <v>17.400000000000002</v>
      </c>
      <c r="S214" s="8">
        <v>1.7</v>
      </c>
      <c r="T214" s="7">
        <v>387</v>
      </c>
      <c r="U214" s="7">
        <v>356</v>
      </c>
      <c r="V214" s="7">
        <v>6</v>
      </c>
      <c r="W214" s="7">
        <v>23</v>
      </c>
      <c r="X214" s="7">
        <v>63</v>
      </c>
      <c r="Y214" s="8">
        <v>0.4</v>
      </c>
      <c r="Z214" s="8">
        <v>0.30000000000000004</v>
      </c>
      <c r="AA214" s="6">
        <v>6.9999999999999993E-2</v>
      </c>
      <c r="AB214" s="6">
        <v>0.12</v>
      </c>
      <c r="AC214" s="7">
        <v>1</v>
      </c>
      <c r="AD214" s="7">
        <v>1</v>
      </c>
      <c r="AE214" s="7">
        <v>13</v>
      </c>
      <c r="AF214" s="7">
        <v>0</v>
      </c>
      <c r="AG214" s="7">
        <v>13</v>
      </c>
      <c r="AH214" s="7">
        <v>2</v>
      </c>
      <c r="AI214" s="8">
        <v>0</v>
      </c>
      <c r="AJ214" s="8">
        <v>0.4</v>
      </c>
      <c r="AK214" s="8">
        <v>0</v>
      </c>
      <c r="AL214" s="8">
        <v>0.6</v>
      </c>
      <c r="AM214" s="8">
        <v>0</v>
      </c>
      <c r="AN214" s="7">
        <v>16</v>
      </c>
      <c r="AO214" s="6">
        <v>7.0000000000000007E-2</v>
      </c>
      <c r="AP214" s="6">
        <v>0.05</v>
      </c>
      <c r="AQ214" s="8">
        <v>2.5</v>
      </c>
      <c r="AR214" s="6">
        <v>0.23000000000000004</v>
      </c>
      <c r="AS214" s="8">
        <v>0</v>
      </c>
      <c r="AT214" s="7">
        <v>18</v>
      </c>
      <c r="AU214" s="6">
        <v>0.67999999999999994</v>
      </c>
      <c r="AV214" s="7">
        <v>19</v>
      </c>
      <c r="AW214" s="6">
        <v>0.21000000000000002</v>
      </c>
      <c r="AX214" s="6">
        <v>1.28</v>
      </c>
      <c r="AY214" s="6">
        <v>0.58000000000000007</v>
      </c>
      <c r="AZ214" s="7">
        <v>11</v>
      </c>
      <c r="BA214" s="8">
        <v>0.4</v>
      </c>
      <c r="BB214" s="8">
        <v>1.1000000000000001</v>
      </c>
      <c r="BC214" s="8">
        <v>1.6</v>
      </c>
      <c r="BD214" s="8">
        <v>0.5</v>
      </c>
      <c r="BE214" s="8">
        <v>0.1</v>
      </c>
      <c r="BF214" s="8">
        <v>2</v>
      </c>
      <c r="BG214" s="7">
        <v>0</v>
      </c>
      <c r="BH214" s="7">
        <v>0</v>
      </c>
      <c r="BI214" s="7">
        <v>0</v>
      </c>
      <c r="BJ214" s="7">
        <v>2</v>
      </c>
      <c r="BK214" s="8">
        <v>0.2</v>
      </c>
      <c r="BL214" s="4" t="s">
        <v>671</v>
      </c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 t="s">
        <v>671</v>
      </c>
      <c r="CC214" s="4" t="s">
        <v>671</v>
      </c>
      <c r="CD214" s="4"/>
      <c r="CE214" s="4"/>
      <c r="CF214" s="4"/>
      <c r="CG214" s="4"/>
      <c r="CH214" s="4"/>
      <c r="CI214" s="4"/>
      <c r="CJ214" s="4"/>
      <c r="CK214" s="4"/>
      <c r="CL214" s="4"/>
      <c r="CM214" s="9"/>
      <c r="CT214" s="1"/>
    </row>
    <row r="215" spans="1:107" ht="13.5" customHeight="1" x14ac:dyDescent="0.2">
      <c r="A215" s="4" t="s">
        <v>324</v>
      </c>
      <c r="B215" s="4" t="s">
        <v>87</v>
      </c>
      <c r="C215" s="10" t="s">
        <v>487</v>
      </c>
      <c r="D215" s="5" t="s">
        <v>327</v>
      </c>
      <c r="E215" s="10"/>
      <c r="F215" s="4" t="s">
        <v>729</v>
      </c>
      <c r="G215" s="4" t="s">
        <v>87</v>
      </c>
      <c r="H215" s="4" t="s">
        <v>730</v>
      </c>
      <c r="I215" s="5" t="s">
        <v>381</v>
      </c>
      <c r="J215" s="4" t="s">
        <v>556</v>
      </c>
      <c r="K215" s="6">
        <v>90</v>
      </c>
      <c r="L215" s="6">
        <v>28.08</v>
      </c>
      <c r="M215" s="7">
        <v>315</v>
      </c>
      <c r="N215" s="7">
        <v>1324</v>
      </c>
      <c r="O215" s="8">
        <v>13.5</v>
      </c>
      <c r="P215" s="8">
        <v>5.6000000000000005</v>
      </c>
      <c r="Q215" s="8">
        <v>0.89999999999999991</v>
      </c>
      <c r="R215" s="8">
        <v>69.599999999999994</v>
      </c>
      <c r="S215" s="8">
        <v>0.4</v>
      </c>
      <c r="T215" s="7">
        <v>1</v>
      </c>
      <c r="U215" s="7">
        <v>101</v>
      </c>
      <c r="V215" s="7">
        <v>8</v>
      </c>
      <c r="W215" s="7">
        <v>24</v>
      </c>
      <c r="X215" s="7">
        <v>97</v>
      </c>
      <c r="Y215" s="8">
        <v>0.8</v>
      </c>
      <c r="Z215" s="8">
        <v>1.2</v>
      </c>
      <c r="AA215" s="6">
        <v>0.2</v>
      </c>
      <c r="AB215" s="6">
        <v>0.73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7">
        <v>0</v>
      </c>
      <c r="AO215" s="6">
        <v>0.08</v>
      </c>
      <c r="AP215" s="6">
        <v>0.02</v>
      </c>
      <c r="AQ215" s="8">
        <v>1.5</v>
      </c>
      <c r="AR215" s="6">
        <v>0.11</v>
      </c>
      <c r="AS215" s="8">
        <v>0</v>
      </c>
      <c r="AT215" s="7">
        <v>11</v>
      </c>
      <c r="AU215" s="6">
        <v>0.55000000000000004</v>
      </c>
      <c r="AV215" s="7">
        <v>0</v>
      </c>
      <c r="AW215" s="6">
        <v>0.28999999999999998</v>
      </c>
      <c r="AX215" s="6">
        <v>0.16999999999999998</v>
      </c>
      <c r="AY215" s="6">
        <v>0.33</v>
      </c>
      <c r="AZ215" s="7">
        <v>0</v>
      </c>
      <c r="BA215" s="8">
        <v>0.8</v>
      </c>
      <c r="BB215" s="8">
        <v>1</v>
      </c>
      <c r="BC215" s="8">
        <v>2.6</v>
      </c>
      <c r="BD215" s="8">
        <v>0</v>
      </c>
      <c r="BE215" s="8">
        <v>1.1000000000000001</v>
      </c>
      <c r="BF215" s="8">
        <v>0.2</v>
      </c>
      <c r="BG215" s="7">
        <v>0</v>
      </c>
      <c r="BH215" s="7">
        <v>0</v>
      </c>
      <c r="BI215" s="7">
        <v>0</v>
      </c>
      <c r="BJ215" s="7">
        <v>2</v>
      </c>
      <c r="BK215" s="8">
        <v>0.5</v>
      </c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9"/>
      <c r="CT215" s="1"/>
    </row>
    <row r="216" spans="1:107" s="64" customFormat="1" ht="13.5" customHeight="1" x14ac:dyDescent="0.2">
      <c r="A216" s="58" t="s">
        <v>324</v>
      </c>
      <c r="B216" s="58" t="s">
        <v>87</v>
      </c>
      <c r="C216" s="65" t="s">
        <v>487</v>
      </c>
      <c r="D216" s="59" t="s">
        <v>328</v>
      </c>
      <c r="E216" s="58"/>
      <c r="F216" s="58" t="s">
        <v>729</v>
      </c>
      <c r="G216" s="58" t="s">
        <v>87</v>
      </c>
      <c r="H216" s="58" t="s">
        <v>730</v>
      </c>
      <c r="I216" s="59" t="s">
        <v>382</v>
      </c>
      <c r="J216" s="58" t="s">
        <v>672</v>
      </c>
      <c r="K216" s="60">
        <v>201</v>
      </c>
      <c r="L216" s="60">
        <v>14.31</v>
      </c>
      <c r="M216" s="61">
        <v>28</v>
      </c>
      <c r="N216" s="61">
        <v>28</v>
      </c>
      <c r="O216" s="62">
        <v>43.199999999999996</v>
      </c>
      <c r="P216" s="62">
        <v>1.6</v>
      </c>
      <c r="Q216" s="62">
        <v>0.60000000000000009</v>
      </c>
      <c r="R216" s="62">
        <v>4.4000000000000004</v>
      </c>
      <c r="S216" s="62">
        <v>1.2000000000000002</v>
      </c>
      <c r="T216" s="61">
        <v>288</v>
      </c>
      <c r="U216" s="61">
        <v>82</v>
      </c>
      <c r="V216" s="61">
        <v>15</v>
      </c>
      <c r="W216" s="61">
        <v>5</v>
      </c>
      <c r="X216" s="61">
        <v>15</v>
      </c>
      <c r="Y216" s="62">
        <v>0.2</v>
      </c>
      <c r="Z216" s="62">
        <v>0.1</v>
      </c>
      <c r="AA216" s="60">
        <v>0.02</v>
      </c>
      <c r="AB216" s="60">
        <v>0.06</v>
      </c>
      <c r="AC216" s="61">
        <v>0</v>
      </c>
      <c r="AD216" s="61">
        <v>0</v>
      </c>
      <c r="AE216" s="61">
        <v>28</v>
      </c>
      <c r="AF216" s="61">
        <v>4</v>
      </c>
      <c r="AG216" s="61">
        <v>30</v>
      </c>
      <c r="AH216" s="61">
        <v>2</v>
      </c>
      <c r="AI216" s="62">
        <v>0</v>
      </c>
      <c r="AJ216" s="62">
        <v>0.2</v>
      </c>
      <c r="AK216" s="62">
        <v>0</v>
      </c>
      <c r="AL216" s="62">
        <v>0.2</v>
      </c>
      <c r="AM216" s="62">
        <v>0.1</v>
      </c>
      <c r="AN216" s="61">
        <v>53</v>
      </c>
      <c r="AO216" s="60">
        <v>0.02</v>
      </c>
      <c r="AP216" s="60">
        <v>0.02</v>
      </c>
      <c r="AQ216" s="62">
        <v>0.2</v>
      </c>
      <c r="AR216" s="60">
        <v>0.04</v>
      </c>
      <c r="AS216" s="62">
        <v>0</v>
      </c>
      <c r="AT216" s="61">
        <v>27</v>
      </c>
      <c r="AU216" s="60">
        <v>0.12</v>
      </c>
      <c r="AV216" s="61">
        <v>7</v>
      </c>
      <c r="AW216" s="60">
        <v>0.02</v>
      </c>
      <c r="AX216" s="60">
        <v>0.02</v>
      </c>
      <c r="AY216" s="60">
        <v>0.09</v>
      </c>
      <c r="AZ216" s="61">
        <v>0</v>
      </c>
      <c r="BA216" s="62">
        <v>0.1</v>
      </c>
      <c r="BB216" s="62">
        <v>0.5</v>
      </c>
      <c r="BC216" s="62">
        <v>0.60000000000000009</v>
      </c>
      <c r="BD216" s="62">
        <v>0.7</v>
      </c>
      <c r="BE216" s="62">
        <v>0.5</v>
      </c>
      <c r="BF216" s="62">
        <v>0.1</v>
      </c>
      <c r="BG216" s="61">
        <v>0</v>
      </c>
      <c r="BH216" s="61">
        <v>0</v>
      </c>
      <c r="BI216" s="61">
        <v>0</v>
      </c>
      <c r="BJ216" s="61">
        <v>2</v>
      </c>
      <c r="BK216" s="62">
        <v>0.4</v>
      </c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 t="s">
        <v>671</v>
      </c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63"/>
      <c r="CO216" s="67">
        <f>SUM(M212:M216)</f>
        <v>753</v>
      </c>
      <c r="CP216" s="68">
        <f>SUM(P212:P216)</f>
        <v>34.300000000000004</v>
      </c>
      <c r="CQ216" s="68">
        <f>SUM(Q212:Q216)</f>
        <v>23.7</v>
      </c>
      <c r="CR216" s="68">
        <f>SUM(R212:R216)</f>
        <v>102.2</v>
      </c>
      <c r="CS216" s="68">
        <f>SUM(BD212:BD216)</f>
        <v>3.0999999999999996</v>
      </c>
      <c r="CT216" s="82">
        <v>150</v>
      </c>
      <c r="CU216" s="78">
        <f>$CP216*4/CO216*100</f>
        <v>18.220451527224437</v>
      </c>
      <c r="CV216" s="78">
        <f>CQ216*9/CO216*100</f>
        <v>28.326693227091631</v>
      </c>
      <c r="CW216" s="78">
        <f>CR216*4/CO216*100</f>
        <v>54.289508632138116</v>
      </c>
      <c r="CX216" s="79" t="str">
        <f>IF(AND(CO216&gt;=650,CO216&lt;=850),"○","×")</f>
        <v>○</v>
      </c>
      <c r="CY216" s="79" t="str">
        <f>IF((CS216&lt;3.5),"○","×")</f>
        <v>○</v>
      </c>
      <c r="CZ216" s="79" t="str">
        <f>IF(AND(CT216&gt;=140),"○","×")</f>
        <v>○</v>
      </c>
      <c r="DA216" s="79" t="str">
        <f>IF(AND(CU216&gt;=12.5,CU216&lt;=20.4),"○","×")</f>
        <v>○</v>
      </c>
      <c r="DB216" s="79" t="str">
        <f>IF(AND(CV216&gt;=20.4,CV216&lt;=30.4),"○","×")</f>
        <v>○</v>
      </c>
      <c r="DC216" s="79" t="str">
        <f>IF(AND(CW216&gt;=49.5,CW216&lt;=65.4),"○","×")</f>
        <v>○</v>
      </c>
    </row>
    <row r="217" spans="1:107" ht="13.5" customHeight="1" x14ac:dyDescent="0.2">
      <c r="A217" s="89" t="s">
        <v>329</v>
      </c>
      <c r="B217" s="89" t="s">
        <v>87</v>
      </c>
      <c r="C217" s="92" t="s">
        <v>488</v>
      </c>
      <c r="D217" s="90" t="s">
        <v>330</v>
      </c>
      <c r="E217" s="92" t="s">
        <v>488</v>
      </c>
      <c r="F217" s="94" t="s">
        <v>731</v>
      </c>
      <c r="G217" s="94" t="s">
        <v>87</v>
      </c>
      <c r="H217" s="94" t="s">
        <v>732</v>
      </c>
      <c r="I217" s="90" t="s">
        <v>383</v>
      </c>
      <c r="J217" s="94" t="s">
        <v>639</v>
      </c>
      <c r="K217" s="91">
        <v>222.05</v>
      </c>
      <c r="L217" s="91">
        <v>157.58000000000001</v>
      </c>
      <c r="M217" s="95">
        <v>299</v>
      </c>
      <c r="N217" s="95">
        <v>484</v>
      </c>
      <c r="O217" s="96">
        <v>160.9</v>
      </c>
      <c r="P217" s="96">
        <v>14.1</v>
      </c>
      <c r="Q217" s="96">
        <v>16</v>
      </c>
      <c r="R217" s="96">
        <v>23.8</v>
      </c>
      <c r="S217" s="96">
        <v>2.5</v>
      </c>
      <c r="T217" s="95">
        <v>612</v>
      </c>
      <c r="U217" s="95">
        <v>368</v>
      </c>
      <c r="V217" s="95">
        <v>33</v>
      </c>
      <c r="W217" s="95">
        <v>29</v>
      </c>
      <c r="X217" s="95">
        <v>168</v>
      </c>
      <c r="Y217" s="96">
        <v>0.7</v>
      </c>
      <c r="Z217" s="96">
        <v>0.5</v>
      </c>
      <c r="AA217" s="97">
        <v>9.9999999999999992E-2</v>
      </c>
      <c r="AB217" s="97">
        <v>0.15000000000000002</v>
      </c>
      <c r="AC217" s="95">
        <v>6</v>
      </c>
      <c r="AD217" s="95">
        <v>332</v>
      </c>
      <c r="AE217" s="95">
        <v>716</v>
      </c>
      <c r="AF217" s="95">
        <v>1</v>
      </c>
      <c r="AG217" s="95">
        <v>887</v>
      </c>
      <c r="AH217" s="95">
        <v>81</v>
      </c>
      <c r="AI217" s="96">
        <v>1.2</v>
      </c>
      <c r="AJ217" s="96">
        <v>2.1</v>
      </c>
      <c r="AK217" s="96">
        <v>0.1</v>
      </c>
      <c r="AL217" s="96">
        <v>5.2000000000000011</v>
      </c>
      <c r="AM217" s="96">
        <v>0.5</v>
      </c>
      <c r="AN217" s="95">
        <v>19</v>
      </c>
      <c r="AO217" s="97">
        <v>0.1</v>
      </c>
      <c r="AP217" s="97">
        <v>0.14000000000000001</v>
      </c>
      <c r="AQ217" s="96">
        <v>3.5</v>
      </c>
      <c r="AR217" s="97">
        <v>0.35000000000000003</v>
      </c>
      <c r="AS217" s="96">
        <v>0.4</v>
      </c>
      <c r="AT217" s="95">
        <v>22</v>
      </c>
      <c r="AU217" s="97">
        <v>0.62000000000000011</v>
      </c>
      <c r="AV217" s="95">
        <v>14</v>
      </c>
      <c r="AW217" s="97">
        <v>2.02</v>
      </c>
      <c r="AX217" s="97">
        <v>7.5699999999999994</v>
      </c>
      <c r="AY217" s="97">
        <v>3.65</v>
      </c>
      <c r="AZ217" s="95">
        <v>47</v>
      </c>
      <c r="BA217" s="96">
        <v>0.4</v>
      </c>
      <c r="BB217" s="96">
        <v>0.99999999999999989</v>
      </c>
      <c r="BC217" s="96">
        <v>1.5000000000000002</v>
      </c>
      <c r="BD217" s="96">
        <v>1.6</v>
      </c>
      <c r="BE217" s="96">
        <v>0.5</v>
      </c>
      <c r="BF217" s="96">
        <v>9.8000000000000007</v>
      </c>
      <c r="BG217" s="95">
        <v>1</v>
      </c>
      <c r="BH217" s="95">
        <v>1</v>
      </c>
      <c r="BI217" s="95">
        <v>0</v>
      </c>
      <c r="BJ217" s="95">
        <v>1</v>
      </c>
      <c r="BK217" s="96">
        <v>0.5</v>
      </c>
      <c r="BL217" s="94" t="s">
        <v>671</v>
      </c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 t="s">
        <v>671</v>
      </c>
      <c r="CC217" s="94"/>
      <c r="CD217" s="94"/>
      <c r="CE217" s="94"/>
      <c r="CF217" s="94"/>
      <c r="CG217" s="94"/>
      <c r="CH217" s="94"/>
      <c r="CI217" s="94"/>
      <c r="CJ217" s="94"/>
      <c r="CK217" s="94" t="s">
        <v>671</v>
      </c>
      <c r="CL217" s="94"/>
      <c r="CM217" s="98"/>
      <c r="CT217" s="1"/>
    </row>
    <row r="218" spans="1:107" ht="13.5" customHeight="1" x14ac:dyDescent="0.2">
      <c r="A218" s="103" t="s">
        <v>329</v>
      </c>
      <c r="B218" s="103" t="s">
        <v>87</v>
      </c>
      <c r="C218" s="10" t="s">
        <v>488</v>
      </c>
      <c r="D218" s="5" t="s">
        <v>331</v>
      </c>
      <c r="E218" s="10" t="s">
        <v>534</v>
      </c>
      <c r="F218" s="103" t="s">
        <v>731</v>
      </c>
      <c r="G218" s="103" t="s">
        <v>87</v>
      </c>
      <c r="H218" s="103" t="s">
        <v>732</v>
      </c>
      <c r="I218" s="5" t="s">
        <v>384</v>
      </c>
      <c r="J218" s="103" t="s">
        <v>868</v>
      </c>
      <c r="K218" s="6">
        <v>149.30000000000001</v>
      </c>
      <c r="L218" s="6">
        <v>24.88</v>
      </c>
      <c r="M218" s="7">
        <v>41</v>
      </c>
      <c r="N218" s="7">
        <v>80</v>
      </c>
      <c r="O218" s="8">
        <v>79.000000000000014</v>
      </c>
      <c r="P218" s="8">
        <v>3.1</v>
      </c>
      <c r="Q218" s="8">
        <v>1.3</v>
      </c>
      <c r="R218" s="8">
        <v>5</v>
      </c>
      <c r="S218" s="8">
        <v>1.2</v>
      </c>
      <c r="T218" s="7">
        <v>305</v>
      </c>
      <c r="U218" s="7">
        <v>211</v>
      </c>
      <c r="V218" s="7">
        <v>18</v>
      </c>
      <c r="W218" s="7">
        <v>12</v>
      </c>
      <c r="X218" s="7">
        <v>39</v>
      </c>
      <c r="Y218" s="8">
        <v>0.1</v>
      </c>
      <c r="Z218" s="8">
        <v>0.2</v>
      </c>
      <c r="AA218" s="6">
        <v>0.01</v>
      </c>
      <c r="AB218" s="6">
        <v>0.06</v>
      </c>
      <c r="AC218" s="7">
        <v>1</v>
      </c>
      <c r="AD218" s="7">
        <v>0</v>
      </c>
      <c r="AE218" s="7">
        <v>8</v>
      </c>
      <c r="AF218" s="7">
        <v>0</v>
      </c>
      <c r="AG218" s="7">
        <v>8</v>
      </c>
      <c r="AH218" s="7">
        <v>2</v>
      </c>
      <c r="AI218" s="8">
        <v>0</v>
      </c>
      <c r="AJ218" s="8">
        <v>0.2</v>
      </c>
      <c r="AK218" s="8">
        <v>0</v>
      </c>
      <c r="AL218" s="8">
        <v>0.3</v>
      </c>
      <c r="AM218" s="8">
        <v>0</v>
      </c>
      <c r="AN218" s="7">
        <v>15</v>
      </c>
      <c r="AO218" s="6">
        <v>0.02</v>
      </c>
      <c r="AP218" s="6">
        <v>0.02</v>
      </c>
      <c r="AQ218" s="8">
        <v>1.5</v>
      </c>
      <c r="AR218" s="6">
        <v>0.08</v>
      </c>
      <c r="AS218" s="8">
        <v>0</v>
      </c>
      <c r="AT218" s="7">
        <v>26</v>
      </c>
      <c r="AU218" s="6">
        <v>0.32</v>
      </c>
      <c r="AV218" s="7">
        <v>9</v>
      </c>
      <c r="AW218" s="6">
        <v>0.12000000000000001</v>
      </c>
      <c r="AX218" s="6">
        <v>0.65</v>
      </c>
      <c r="AY218" s="6">
        <v>0.29000000000000004</v>
      </c>
      <c r="AZ218" s="7">
        <v>7</v>
      </c>
      <c r="BA218" s="8">
        <v>0.4</v>
      </c>
      <c r="BB218" s="8">
        <v>0.6</v>
      </c>
      <c r="BC218" s="8">
        <v>1</v>
      </c>
      <c r="BD218" s="8">
        <v>0.4</v>
      </c>
      <c r="BE218" s="8">
        <v>0.3</v>
      </c>
      <c r="BF218" s="8">
        <v>1</v>
      </c>
      <c r="BG218" s="7">
        <v>2</v>
      </c>
      <c r="BH218" s="7">
        <v>1</v>
      </c>
      <c r="BI218" s="7">
        <v>0</v>
      </c>
      <c r="BJ218" s="7">
        <v>2</v>
      </c>
      <c r="BK218" s="8">
        <v>0.2</v>
      </c>
      <c r="BL218" s="103" t="s">
        <v>671</v>
      </c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 t="s">
        <v>671</v>
      </c>
      <c r="CC218" s="103" t="s">
        <v>671</v>
      </c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9"/>
      <c r="CT218" s="1"/>
    </row>
    <row r="219" spans="1:107" ht="13.5" customHeight="1" x14ac:dyDescent="0.2">
      <c r="A219" s="103" t="s">
        <v>329</v>
      </c>
      <c r="B219" s="103" t="s">
        <v>87</v>
      </c>
      <c r="C219" s="10" t="s">
        <v>488</v>
      </c>
      <c r="D219" s="5" t="s">
        <v>331</v>
      </c>
      <c r="E219" s="10"/>
      <c r="F219" s="103" t="s">
        <v>731</v>
      </c>
      <c r="G219" s="103" t="s">
        <v>87</v>
      </c>
      <c r="H219" s="103" t="s">
        <v>732</v>
      </c>
      <c r="I219" s="5" t="s">
        <v>385</v>
      </c>
      <c r="J219" s="103" t="s">
        <v>556</v>
      </c>
      <c r="K219" s="6">
        <v>90</v>
      </c>
      <c r="L219" s="6">
        <v>28.08</v>
      </c>
      <c r="M219" s="7">
        <v>315</v>
      </c>
      <c r="N219" s="7">
        <v>1324</v>
      </c>
      <c r="O219" s="8">
        <v>13.5</v>
      </c>
      <c r="P219" s="8">
        <v>5.6000000000000005</v>
      </c>
      <c r="Q219" s="8">
        <v>0.89999999999999991</v>
      </c>
      <c r="R219" s="8">
        <v>69.599999999999994</v>
      </c>
      <c r="S219" s="8">
        <v>0.4</v>
      </c>
      <c r="T219" s="7">
        <v>1</v>
      </c>
      <c r="U219" s="7">
        <v>101</v>
      </c>
      <c r="V219" s="7">
        <v>8</v>
      </c>
      <c r="W219" s="7">
        <v>24</v>
      </c>
      <c r="X219" s="7">
        <v>97</v>
      </c>
      <c r="Y219" s="8">
        <v>0.8</v>
      </c>
      <c r="Z219" s="8">
        <v>1.2</v>
      </c>
      <c r="AA219" s="6">
        <v>0.2</v>
      </c>
      <c r="AB219" s="6">
        <v>0.73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7">
        <v>0</v>
      </c>
      <c r="AO219" s="6">
        <v>0.08</v>
      </c>
      <c r="AP219" s="6">
        <v>0.02</v>
      </c>
      <c r="AQ219" s="8">
        <v>1.5</v>
      </c>
      <c r="AR219" s="6">
        <v>0.11</v>
      </c>
      <c r="AS219" s="8">
        <v>0</v>
      </c>
      <c r="AT219" s="7">
        <v>11</v>
      </c>
      <c r="AU219" s="6">
        <v>0.55000000000000004</v>
      </c>
      <c r="AV219" s="7">
        <v>0</v>
      </c>
      <c r="AW219" s="6">
        <v>0.28999999999999998</v>
      </c>
      <c r="AX219" s="6">
        <v>0.16999999999999998</v>
      </c>
      <c r="AY219" s="6">
        <v>0.33</v>
      </c>
      <c r="AZ219" s="7">
        <v>0</v>
      </c>
      <c r="BA219" s="8">
        <v>0.8</v>
      </c>
      <c r="BB219" s="8">
        <v>1</v>
      </c>
      <c r="BC219" s="8">
        <v>2.6</v>
      </c>
      <c r="BD219" s="8">
        <v>0</v>
      </c>
      <c r="BE219" s="8">
        <v>1.1000000000000001</v>
      </c>
      <c r="BF219" s="8">
        <v>0.2</v>
      </c>
      <c r="BG219" s="7">
        <v>0</v>
      </c>
      <c r="BH219" s="7">
        <v>0</v>
      </c>
      <c r="BI219" s="7">
        <v>0</v>
      </c>
      <c r="BJ219" s="7">
        <v>2</v>
      </c>
      <c r="BK219" s="8">
        <v>0.5</v>
      </c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9"/>
      <c r="CT219" s="1"/>
    </row>
    <row r="220" spans="1:107" s="64" customFormat="1" ht="13.5" customHeight="1" x14ac:dyDescent="0.2">
      <c r="A220" s="58" t="s">
        <v>329</v>
      </c>
      <c r="B220" s="58" t="s">
        <v>87</v>
      </c>
      <c r="C220" s="65" t="s">
        <v>488</v>
      </c>
      <c r="D220" s="59" t="s">
        <v>332</v>
      </c>
      <c r="E220" s="65"/>
      <c r="F220" s="58" t="s">
        <v>733</v>
      </c>
      <c r="G220" s="58" t="s">
        <v>87</v>
      </c>
      <c r="H220" s="58" t="s">
        <v>640</v>
      </c>
      <c r="I220" s="59" t="s">
        <v>388</v>
      </c>
      <c r="J220" s="114" t="s">
        <v>691</v>
      </c>
      <c r="K220" s="60">
        <v>199</v>
      </c>
      <c r="L220" s="60">
        <v>17.75</v>
      </c>
      <c r="M220" s="61">
        <v>28</v>
      </c>
      <c r="N220" s="61">
        <v>16</v>
      </c>
      <c r="O220" s="62">
        <v>41.1</v>
      </c>
      <c r="P220" s="62">
        <v>1.5</v>
      </c>
      <c r="Q220" s="62">
        <v>0.4</v>
      </c>
      <c r="R220" s="62">
        <v>4.8000000000000007</v>
      </c>
      <c r="S220" s="62">
        <v>1</v>
      </c>
      <c r="T220" s="61">
        <v>289</v>
      </c>
      <c r="U220" s="61">
        <v>45</v>
      </c>
      <c r="V220" s="61">
        <v>6</v>
      </c>
      <c r="W220" s="61">
        <v>3</v>
      </c>
      <c r="X220" s="61">
        <v>4</v>
      </c>
      <c r="Y220" s="62">
        <v>0</v>
      </c>
      <c r="Z220" s="62">
        <v>0</v>
      </c>
      <c r="AA220" s="60">
        <v>0</v>
      </c>
      <c r="AB220" s="60">
        <v>0.02</v>
      </c>
      <c r="AC220" s="61">
        <v>0</v>
      </c>
      <c r="AD220" s="61">
        <v>0</v>
      </c>
      <c r="AE220" s="61">
        <v>4</v>
      </c>
      <c r="AF220" s="61">
        <v>0</v>
      </c>
      <c r="AG220" s="61">
        <v>4</v>
      </c>
      <c r="AH220" s="61">
        <v>0</v>
      </c>
      <c r="AI220" s="62">
        <v>0</v>
      </c>
      <c r="AJ220" s="62">
        <v>0</v>
      </c>
      <c r="AK220" s="62">
        <v>0</v>
      </c>
      <c r="AL220" s="62">
        <v>0</v>
      </c>
      <c r="AM220" s="62">
        <v>0</v>
      </c>
      <c r="AN220" s="61">
        <v>29</v>
      </c>
      <c r="AO220" s="60">
        <v>0</v>
      </c>
      <c r="AP220" s="60">
        <v>0</v>
      </c>
      <c r="AQ220" s="62">
        <v>0</v>
      </c>
      <c r="AR220" s="60">
        <v>0.02</v>
      </c>
      <c r="AS220" s="62">
        <v>0</v>
      </c>
      <c r="AT220" s="61">
        <v>9</v>
      </c>
      <c r="AU220" s="60">
        <v>0.03</v>
      </c>
      <c r="AV220" s="61">
        <v>3</v>
      </c>
      <c r="AW220" s="60">
        <v>0</v>
      </c>
      <c r="AX220" s="60">
        <v>0</v>
      </c>
      <c r="AY220" s="60">
        <v>0</v>
      </c>
      <c r="AZ220" s="61">
        <v>0</v>
      </c>
      <c r="BA220" s="62">
        <v>0.1</v>
      </c>
      <c r="BB220" s="62">
        <v>0.2</v>
      </c>
      <c r="BC220" s="62">
        <v>0.30000000000000004</v>
      </c>
      <c r="BD220" s="62">
        <v>0.7</v>
      </c>
      <c r="BE220" s="62">
        <v>0.2</v>
      </c>
      <c r="BF220" s="62">
        <v>0</v>
      </c>
      <c r="BG220" s="61">
        <v>0</v>
      </c>
      <c r="BH220" s="61">
        <v>0</v>
      </c>
      <c r="BI220" s="61">
        <v>0</v>
      </c>
      <c r="BJ220" s="61">
        <v>0</v>
      </c>
      <c r="BK220" s="62">
        <v>0.1</v>
      </c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 t="s">
        <v>671</v>
      </c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63"/>
      <c r="CO220" s="67">
        <f>SUM(M217:M220)</f>
        <v>683</v>
      </c>
      <c r="CP220" s="68">
        <f>SUM(P217:P220)</f>
        <v>24.3</v>
      </c>
      <c r="CQ220" s="68">
        <f>SUM(Q217:Q220)</f>
        <v>18.599999999999998</v>
      </c>
      <c r="CR220" s="68">
        <f>SUM(R217:R220)</f>
        <v>103.19999999999999</v>
      </c>
      <c r="CS220" s="68">
        <f>SUM(BD217:BD220)</f>
        <v>2.7</v>
      </c>
      <c r="CT220" s="82">
        <v>148.5</v>
      </c>
      <c r="CU220" s="78">
        <f>$CP220*4/CO220*100</f>
        <v>14.231332357247439</v>
      </c>
      <c r="CV220" s="78">
        <f>CQ220*9/CO220*100</f>
        <v>24.509516837481694</v>
      </c>
      <c r="CW220" s="78">
        <f>CR220*4/CO220*100</f>
        <v>60.43923865300146</v>
      </c>
      <c r="CX220" s="79" t="str">
        <f>IF(AND(CO220&gt;=650,CO220&lt;=850),"○","×")</f>
        <v>○</v>
      </c>
      <c r="CY220" s="79" t="str">
        <f>IF((CS220&lt;3.5),"○","×")</f>
        <v>○</v>
      </c>
      <c r="CZ220" s="79" t="str">
        <f>IF(AND(CT220&gt;=140),"○","×")</f>
        <v>○</v>
      </c>
      <c r="DA220" s="79" t="str">
        <f>IF(AND(CU220&gt;=12.5,CU220&lt;=20.4),"○","×")</f>
        <v>○</v>
      </c>
      <c r="DB220" s="79" t="str">
        <f>IF(AND(CV220&gt;=20.4,CV220&lt;=30.4),"○","×")</f>
        <v>○</v>
      </c>
      <c r="DC220" s="79" t="str">
        <f>IF(AND(CW220&gt;=49.5,CW220&lt;=65.4),"○","×")</f>
        <v>○</v>
      </c>
    </row>
    <row r="221" spans="1:107" ht="13.5" customHeight="1" x14ac:dyDescent="0.2">
      <c r="A221" s="89" t="s">
        <v>333</v>
      </c>
      <c r="B221" s="89" t="s">
        <v>87</v>
      </c>
      <c r="C221" s="92" t="s">
        <v>489</v>
      </c>
      <c r="D221" s="90" t="s">
        <v>334</v>
      </c>
      <c r="E221" s="92" t="s">
        <v>489</v>
      </c>
      <c r="F221" s="94" t="s">
        <v>733</v>
      </c>
      <c r="G221" s="94" t="s">
        <v>87</v>
      </c>
      <c r="H221" s="94" t="s">
        <v>640</v>
      </c>
      <c r="I221" s="90" t="s">
        <v>389</v>
      </c>
      <c r="J221" s="94" t="s">
        <v>641</v>
      </c>
      <c r="K221" s="91">
        <v>174.34</v>
      </c>
      <c r="L221" s="91">
        <v>205.11</v>
      </c>
      <c r="M221" s="95">
        <v>178</v>
      </c>
      <c r="N221" s="95">
        <v>588</v>
      </c>
      <c r="O221" s="96">
        <v>95.2</v>
      </c>
      <c r="P221" s="96">
        <v>23</v>
      </c>
      <c r="Q221" s="96">
        <v>6.4999999999999991</v>
      </c>
      <c r="R221" s="96">
        <v>7</v>
      </c>
      <c r="S221" s="96">
        <v>1.1000000000000001</v>
      </c>
      <c r="T221" s="95">
        <v>288</v>
      </c>
      <c r="U221" s="95">
        <v>79</v>
      </c>
      <c r="V221" s="95">
        <v>16</v>
      </c>
      <c r="W221" s="95">
        <v>5</v>
      </c>
      <c r="X221" s="95">
        <v>15</v>
      </c>
      <c r="Y221" s="96">
        <v>0.2</v>
      </c>
      <c r="Z221" s="96">
        <v>0.1</v>
      </c>
      <c r="AA221" s="97">
        <v>0.02</v>
      </c>
      <c r="AB221" s="97">
        <v>0.06</v>
      </c>
      <c r="AC221" s="95">
        <v>0</v>
      </c>
      <c r="AD221" s="95">
        <v>0</v>
      </c>
      <c r="AE221" s="95">
        <v>74</v>
      </c>
      <c r="AF221" s="95">
        <v>4</v>
      </c>
      <c r="AG221" s="95">
        <v>76</v>
      </c>
      <c r="AH221" s="95">
        <v>6</v>
      </c>
      <c r="AI221" s="96">
        <v>0</v>
      </c>
      <c r="AJ221" s="96">
        <v>0.2</v>
      </c>
      <c r="AK221" s="96">
        <v>0</v>
      </c>
      <c r="AL221" s="96">
        <v>0</v>
      </c>
      <c r="AM221" s="96">
        <v>0</v>
      </c>
      <c r="AN221" s="95">
        <v>50</v>
      </c>
      <c r="AO221" s="97">
        <v>0.02</v>
      </c>
      <c r="AP221" s="97">
        <v>0.02</v>
      </c>
      <c r="AQ221" s="96">
        <v>0.2</v>
      </c>
      <c r="AR221" s="97">
        <v>0.03</v>
      </c>
      <c r="AS221" s="96">
        <v>0</v>
      </c>
      <c r="AT221" s="95">
        <v>22</v>
      </c>
      <c r="AU221" s="97">
        <v>0.12</v>
      </c>
      <c r="AV221" s="95">
        <v>10</v>
      </c>
      <c r="AW221" s="97">
        <v>0</v>
      </c>
      <c r="AX221" s="97">
        <v>0</v>
      </c>
      <c r="AY221" s="97">
        <v>0.01</v>
      </c>
      <c r="AZ221" s="95">
        <v>0</v>
      </c>
      <c r="BA221" s="96">
        <v>0.2</v>
      </c>
      <c r="BB221" s="96">
        <v>0.5</v>
      </c>
      <c r="BC221" s="96">
        <v>0.60000000000000009</v>
      </c>
      <c r="BD221" s="96">
        <v>1.4</v>
      </c>
      <c r="BE221" s="96">
        <v>0.2</v>
      </c>
      <c r="BF221" s="96">
        <v>0</v>
      </c>
      <c r="BG221" s="95">
        <v>0</v>
      </c>
      <c r="BH221" s="95">
        <v>0</v>
      </c>
      <c r="BI221" s="95">
        <v>0</v>
      </c>
      <c r="BJ221" s="95">
        <v>2</v>
      </c>
      <c r="BK221" s="96">
        <v>0.4</v>
      </c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 t="s">
        <v>671</v>
      </c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8"/>
      <c r="CT221" s="1"/>
    </row>
    <row r="222" spans="1:107" ht="13.5" customHeight="1" x14ac:dyDescent="0.2">
      <c r="A222" s="4" t="s">
        <v>333</v>
      </c>
      <c r="B222" s="4" t="s">
        <v>87</v>
      </c>
      <c r="C222" s="10" t="s">
        <v>489</v>
      </c>
      <c r="D222" s="5" t="s">
        <v>335</v>
      </c>
      <c r="E222" s="10" t="s">
        <v>535</v>
      </c>
      <c r="F222" s="4" t="s">
        <v>733</v>
      </c>
      <c r="G222" s="4" t="s">
        <v>87</v>
      </c>
      <c r="H222" s="4" t="s">
        <v>640</v>
      </c>
      <c r="I222" s="5" t="s">
        <v>390</v>
      </c>
      <c r="J222" s="4" t="s">
        <v>567</v>
      </c>
      <c r="K222" s="6">
        <v>20.52</v>
      </c>
      <c r="L222" s="6">
        <v>8.8000000000000007</v>
      </c>
      <c r="M222" s="7">
        <v>8</v>
      </c>
      <c r="N222" s="7">
        <v>11</v>
      </c>
      <c r="O222" s="8">
        <v>18.3</v>
      </c>
      <c r="P222" s="8">
        <v>0.4</v>
      </c>
      <c r="Q222" s="8">
        <v>0.3</v>
      </c>
      <c r="R222" s="8">
        <v>1.1000000000000001</v>
      </c>
      <c r="S222" s="8">
        <v>2.5</v>
      </c>
      <c r="T222" s="7">
        <v>525</v>
      </c>
      <c r="U222" s="7">
        <v>389</v>
      </c>
      <c r="V222" s="7">
        <v>18</v>
      </c>
      <c r="W222" s="7">
        <v>31</v>
      </c>
      <c r="X222" s="7">
        <v>250</v>
      </c>
      <c r="Y222" s="8">
        <v>0.6</v>
      </c>
      <c r="Z222" s="8">
        <v>0.5</v>
      </c>
      <c r="AA222" s="6">
        <v>0.08</v>
      </c>
      <c r="AB222" s="6">
        <v>0.06</v>
      </c>
      <c r="AC222" s="7">
        <v>11</v>
      </c>
      <c r="AD222" s="7">
        <v>0</v>
      </c>
      <c r="AE222" s="7">
        <v>10</v>
      </c>
      <c r="AF222" s="7">
        <v>1</v>
      </c>
      <c r="AG222" s="7">
        <v>0</v>
      </c>
      <c r="AH222" s="7">
        <v>11</v>
      </c>
      <c r="AI222" s="8">
        <v>32</v>
      </c>
      <c r="AJ222" s="8">
        <v>1.5999999999999999</v>
      </c>
      <c r="AK222" s="8">
        <v>0</v>
      </c>
      <c r="AL222" s="8">
        <v>0.89999999999999991</v>
      </c>
      <c r="AM222" s="8">
        <v>0</v>
      </c>
      <c r="AN222" s="7">
        <v>9</v>
      </c>
      <c r="AO222" s="6">
        <v>0.17</v>
      </c>
      <c r="AP222" s="6">
        <v>0.21</v>
      </c>
      <c r="AQ222" s="8">
        <v>6.7</v>
      </c>
      <c r="AR222" s="6">
        <v>0.67</v>
      </c>
      <c r="AS222" s="8">
        <v>5.9</v>
      </c>
      <c r="AT222" s="7">
        <v>23</v>
      </c>
      <c r="AU222" s="6">
        <v>1.33</v>
      </c>
      <c r="AV222" s="7">
        <v>2</v>
      </c>
      <c r="AW222" s="6">
        <v>0.90000000000000013</v>
      </c>
      <c r="AX222" s="6">
        <v>2.3099999999999996</v>
      </c>
      <c r="AY222" s="6">
        <v>1.32</v>
      </c>
      <c r="AZ222" s="7">
        <v>59</v>
      </c>
      <c r="BA222" s="8">
        <v>0.2</v>
      </c>
      <c r="BB222" s="8">
        <v>0.30000000000000004</v>
      </c>
      <c r="BC222" s="8">
        <v>0.4</v>
      </c>
      <c r="BD222" s="8">
        <v>0.2</v>
      </c>
      <c r="BE222" s="8">
        <v>19.399999999999999</v>
      </c>
      <c r="BF222" s="8">
        <v>4.8000000000000007</v>
      </c>
      <c r="BG222" s="7">
        <v>5</v>
      </c>
      <c r="BH222" s="7">
        <v>31</v>
      </c>
      <c r="BI222" s="7">
        <v>1</v>
      </c>
      <c r="BJ222" s="7">
        <v>1</v>
      </c>
      <c r="BK222" s="8">
        <v>9.1999999999999993</v>
      </c>
      <c r="BL222" s="4" t="s">
        <v>671</v>
      </c>
      <c r="BM222" s="4"/>
      <c r="BN222" s="4"/>
      <c r="BO222" s="4" t="s">
        <v>671</v>
      </c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 t="s">
        <v>671</v>
      </c>
      <c r="CA222" s="4"/>
      <c r="CB222" s="4" t="s">
        <v>671</v>
      </c>
      <c r="CC222" s="4" t="s">
        <v>671</v>
      </c>
      <c r="CD222" s="4"/>
      <c r="CE222" s="4"/>
      <c r="CF222" s="4"/>
      <c r="CG222" s="4"/>
      <c r="CH222" s="4"/>
      <c r="CI222" s="4"/>
      <c r="CJ222" s="4"/>
      <c r="CK222" s="4"/>
      <c r="CL222" s="4"/>
      <c r="CM222" s="9"/>
      <c r="CT222" s="1"/>
    </row>
    <row r="223" spans="1:107" ht="13.5" customHeight="1" x14ac:dyDescent="0.2">
      <c r="A223" s="103" t="s">
        <v>333</v>
      </c>
      <c r="B223" s="103" t="s">
        <v>87</v>
      </c>
      <c r="C223" s="10" t="s">
        <v>489</v>
      </c>
      <c r="D223" s="5" t="s">
        <v>336</v>
      </c>
      <c r="E223" s="10"/>
      <c r="F223" s="103" t="s">
        <v>733</v>
      </c>
      <c r="G223" s="103" t="s">
        <v>87</v>
      </c>
      <c r="H223" s="103" t="s">
        <v>640</v>
      </c>
      <c r="I223" s="5" t="s">
        <v>391</v>
      </c>
      <c r="J223" s="103" t="s">
        <v>566</v>
      </c>
      <c r="K223" s="6">
        <v>44</v>
      </c>
      <c r="L223" s="6">
        <v>5.41</v>
      </c>
      <c r="M223" s="7">
        <v>27</v>
      </c>
      <c r="N223" s="7">
        <v>63</v>
      </c>
      <c r="O223" s="8">
        <v>18.5</v>
      </c>
      <c r="P223" s="8">
        <v>0.1</v>
      </c>
      <c r="Q223" s="8">
        <v>1.3</v>
      </c>
      <c r="R223" s="8">
        <v>3.9</v>
      </c>
      <c r="S223" s="8">
        <v>0.4</v>
      </c>
      <c r="T223" s="7">
        <v>78</v>
      </c>
      <c r="U223" s="7">
        <v>54</v>
      </c>
      <c r="V223" s="7">
        <v>11</v>
      </c>
      <c r="W223" s="7">
        <v>4</v>
      </c>
      <c r="X223" s="7">
        <v>9</v>
      </c>
      <c r="Y223" s="8">
        <v>0.1</v>
      </c>
      <c r="Z223" s="8">
        <v>0.1</v>
      </c>
      <c r="AA223" s="6">
        <v>0.01</v>
      </c>
      <c r="AB223" s="6">
        <v>7.0000000000000007E-2</v>
      </c>
      <c r="AC223" s="7">
        <v>0</v>
      </c>
      <c r="AD223" s="7">
        <v>30</v>
      </c>
      <c r="AE223" s="7">
        <v>100</v>
      </c>
      <c r="AF223" s="7">
        <v>0</v>
      </c>
      <c r="AG223" s="7">
        <v>116</v>
      </c>
      <c r="AH223" s="7">
        <v>10</v>
      </c>
      <c r="AI223" s="8">
        <v>0</v>
      </c>
      <c r="AJ223" s="8">
        <v>0</v>
      </c>
      <c r="AK223" s="8">
        <v>0</v>
      </c>
      <c r="AL223" s="8">
        <v>0.2</v>
      </c>
      <c r="AM223" s="8">
        <v>0</v>
      </c>
      <c r="AN223" s="7">
        <v>10</v>
      </c>
      <c r="AO223" s="6">
        <v>0.01</v>
      </c>
      <c r="AP223" s="6">
        <v>0.02</v>
      </c>
      <c r="AQ223" s="8">
        <v>0.1</v>
      </c>
      <c r="AR223" s="6">
        <v>0.01</v>
      </c>
      <c r="AS223" s="8">
        <v>0</v>
      </c>
      <c r="AT223" s="7">
        <v>11</v>
      </c>
      <c r="AU223" s="6">
        <v>0.03</v>
      </c>
      <c r="AV223" s="7">
        <v>1</v>
      </c>
      <c r="AW223" s="6">
        <v>0.02</v>
      </c>
      <c r="AX223" s="6">
        <v>0.18</v>
      </c>
      <c r="AY223" s="6">
        <v>0.08</v>
      </c>
      <c r="AZ223" s="7">
        <v>0</v>
      </c>
      <c r="BA223" s="8">
        <v>0.1</v>
      </c>
      <c r="BB223" s="8">
        <v>0.4</v>
      </c>
      <c r="BC223" s="8">
        <v>0.5</v>
      </c>
      <c r="BD223" s="8">
        <v>0</v>
      </c>
      <c r="BE223" s="8">
        <v>0</v>
      </c>
      <c r="BF223" s="8">
        <v>0.3</v>
      </c>
      <c r="BG223" s="7">
        <v>0</v>
      </c>
      <c r="BH223" s="7">
        <v>0</v>
      </c>
      <c r="BI223" s="7">
        <v>0</v>
      </c>
      <c r="BJ223" s="7">
        <v>0</v>
      </c>
      <c r="BK223" s="8">
        <v>0</v>
      </c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9"/>
      <c r="CT223" s="1"/>
    </row>
    <row r="224" spans="1:107" ht="13.5" customHeight="1" x14ac:dyDescent="0.2">
      <c r="A224" s="4" t="s">
        <v>333</v>
      </c>
      <c r="B224" s="4" t="s">
        <v>87</v>
      </c>
      <c r="C224" s="10" t="s">
        <v>489</v>
      </c>
      <c r="D224" s="5" t="s">
        <v>336</v>
      </c>
      <c r="E224" s="10"/>
      <c r="F224" s="4" t="s">
        <v>733</v>
      </c>
      <c r="G224" s="4" t="s">
        <v>87</v>
      </c>
      <c r="H224" s="4" t="s">
        <v>640</v>
      </c>
      <c r="I224" s="5" t="s">
        <v>392</v>
      </c>
      <c r="J224" s="4" t="s">
        <v>636</v>
      </c>
      <c r="K224" s="6">
        <v>33.299999999999997</v>
      </c>
      <c r="L224" s="6">
        <v>12.46</v>
      </c>
      <c r="M224" s="7">
        <v>58</v>
      </c>
      <c r="N224" s="7">
        <v>109</v>
      </c>
      <c r="O224" s="8">
        <v>23.3</v>
      </c>
      <c r="P224" s="8">
        <v>0.4</v>
      </c>
      <c r="Q224" s="8">
        <v>4.0999999999999996</v>
      </c>
      <c r="R224" s="8">
        <v>5</v>
      </c>
      <c r="S224" s="8">
        <v>0.2</v>
      </c>
      <c r="T224" s="7">
        <v>15</v>
      </c>
      <c r="U224" s="7">
        <v>60</v>
      </c>
      <c r="V224" s="7">
        <v>6</v>
      </c>
      <c r="W224" s="7">
        <v>2</v>
      </c>
      <c r="X224" s="7">
        <v>5</v>
      </c>
      <c r="Y224" s="8">
        <v>0</v>
      </c>
      <c r="Z224" s="8">
        <v>0</v>
      </c>
      <c r="AA224" s="6">
        <v>0.01</v>
      </c>
      <c r="AB224" s="6">
        <v>0.02</v>
      </c>
      <c r="AC224" s="7">
        <v>0</v>
      </c>
      <c r="AD224" s="7">
        <v>660</v>
      </c>
      <c r="AE224" s="7">
        <v>1390</v>
      </c>
      <c r="AF224" s="7">
        <v>1</v>
      </c>
      <c r="AG224" s="7">
        <v>1720</v>
      </c>
      <c r="AH224" s="7">
        <v>144</v>
      </c>
      <c r="AI224" s="8">
        <v>0</v>
      </c>
      <c r="AJ224" s="8">
        <v>0.30000000000000004</v>
      </c>
      <c r="AK224" s="8">
        <v>0</v>
      </c>
      <c r="AL224" s="8">
        <v>0.6</v>
      </c>
      <c r="AM224" s="8">
        <v>0</v>
      </c>
      <c r="AN224" s="7">
        <v>7</v>
      </c>
      <c r="AO224" s="6">
        <v>0.01</v>
      </c>
      <c r="AP224" s="6">
        <v>0.01</v>
      </c>
      <c r="AQ224" s="8">
        <v>0.2</v>
      </c>
      <c r="AR224" s="6">
        <v>0.02</v>
      </c>
      <c r="AS224" s="8">
        <v>0</v>
      </c>
      <c r="AT224" s="7">
        <v>4</v>
      </c>
      <c r="AU224" s="6">
        <v>7.0000000000000007E-2</v>
      </c>
      <c r="AV224" s="7">
        <v>1</v>
      </c>
      <c r="AW224" s="6">
        <v>0</v>
      </c>
      <c r="AX224" s="6">
        <v>0</v>
      </c>
      <c r="AY224" s="6">
        <v>0.01</v>
      </c>
      <c r="AZ224" s="7">
        <v>0</v>
      </c>
      <c r="BA224" s="8">
        <v>0.1</v>
      </c>
      <c r="BB224" s="8">
        <v>0.4</v>
      </c>
      <c r="BC224" s="8">
        <v>0.6</v>
      </c>
      <c r="BD224" s="8">
        <v>0.3</v>
      </c>
      <c r="BE224" s="8">
        <v>0.1</v>
      </c>
      <c r="BF224" s="8">
        <v>0</v>
      </c>
      <c r="BG224" s="7">
        <v>0</v>
      </c>
      <c r="BH224" s="7">
        <v>0</v>
      </c>
      <c r="BI224" s="7">
        <v>0</v>
      </c>
      <c r="BJ224" s="7">
        <v>0</v>
      </c>
      <c r="BK224" s="8">
        <v>0</v>
      </c>
      <c r="BL224" s="4"/>
      <c r="BM224" s="4"/>
      <c r="BN224" s="4"/>
      <c r="BO224" s="4" t="s">
        <v>671</v>
      </c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 t="s">
        <v>671</v>
      </c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9"/>
      <c r="CT224" s="1"/>
    </row>
    <row r="225" spans="1:107" ht="13.5" customHeight="1" x14ac:dyDescent="0.2">
      <c r="A225" s="4" t="s">
        <v>333</v>
      </c>
      <c r="B225" s="4" t="s">
        <v>87</v>
      </c>
      <c r="C225" s="10" t="s">
        <v>489</v>
      </c>
      <c r="D225" s="5" t="s">
        <v>337</v>
      </c>
      <c r="E225" s="4"/>
      <c r="F225" s="4" t="s">
        <v>733</v>
      </c>
      <c r="G225" s="4" t="s">
        <v>87</v>
      </c>
      <c r="H225" s="4" t="s">
        <v>640</v>
      </c>
      <c r="I225" s="5" t="s">
        <v>394</v>
      </c>
      <c r="J225" s="4" t="s">
        <v>642</v>
      </c>
      <c r="K225" s="6">
        <v>122.36999999999999</v>
      </c>
      <c r="L225" s="6">
        <v>60.67</v>
      </c>
      <c r="M225" s="7">
        <v>84</v>
      </c>
      <c r="N225" s="7">
        <v>73</v>
      </c>
      <c r="O225" s="8">
        <v>67.400000000000006</v>
      </c>
      <c r="P225" s="8">
        <v>4.5000000000000009</v>
      </c>
      <c r="Q225" s="8">
        <v>5.6000000000000005</v>
      </c>
      <c r="R225" s="8">
        <v>3.9000000000000004</v>
      </c>
      <c r="S225" s="8">
        <v>0.5</v>
      </c>
      <c r="T225" s="7">
        <v>117</v>
      </c>
      <c r="U225" s="7">
        <v>98</v>
      </c>
      <c r="V225" s="7">
        <v>1</v>
      </c>
      <c r="W225" s="7">
        <v>5</v>
      </c>
      <c r="X225" s="7">
        <v>7</v>
      </c>
      <c r="Y225" s="8">
        <v>0.1</v>
      </c>
      <c r="Z225" s="8">
        <v>0.1</v>
      </c>
      <c r="AA225" s="6">
        <v>0.02</v>
      </c>
      <c r="AB225" s="6">
        <v>0.03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8">
        <v>0</v>
      </c>
      <c r="AJ225" s="8">
        <v>0.7</v>
      </c>
      <c r="AK225" s="8">
        <v>0</v>
      </c>
      <c r="AL225" s="8">
        <v>1.8</v>
      </c>
      <c r="AM225" s="8">
        <v>0.2</v>
      </c>
      <c r="AN225" s="7">
        <v>6</v>
      </c>
      <c r="AO225" s="6">
        <v>0.02</v>
      </c>
      <c r="AP225" s="6">
        <v>0.01</v>
      </c>
      <c r="AQ225" s="8">
        <v>0.2</v>
      </c>
      <c r="AR225" s="6">
        <v>0.05</v>
      </c>
      <c r="AS225" s="8">
        <v>0</v>
      </c>
      <c r="AT225" s="7">
        <v>5</v>
      </c>
      <c r="AU225" s="6">
        <v>0.11</v>
      </c>
      <c r="AV225" s="7">
        <v>6</v>
      </c>
      <c r="AW225" s="6">
        <v>0.38</v>
      </c>
      <c r="AX225" s="6">
        <v>2.0300000000000002</v>
      </c>
      <c r="AY225" s="6">
        <v>1.37</v>
      </c>
      <c r="AZ225" s="7">
        <v>0</v>
      </c>
      <c r="BA225" s="8">
        <v>0.2</v>
      </c>
      <c r="BB225" s="8">
        <v>0.3</v>
      </c>
      <c r="BC225" s="8">
        <v>0.5</v>
      </c>
      <c r="BD225" s="8">
        <v>0.4</v>
      </c>
      <c r="BE225" s="8">
        <v>0</v>
      </c>
      <c r="BF225" s="8">
        <v>2.9</v>
      </c>
      <c r="BG225" s="7">
        <v>0</v>
      </c>
      <c r="BH225" s="7">
        <v>0</v>
      </c>
      <c r="BI225" s="7">
        <v>0</v>
      </c>
      <c r="BJ225" s="7">
        <v>0</v>
      </c>
      <c r="BK225" s="8">
        <v>0</v>
      </c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9"/>
      <c r="CT225" s="1"/>
    </row>
    <row r="226" spans="1:107" ht="13.5" customHeight="1" x14ac:dyDescent="0.2">
      <c r="A226" s="4" t="s">
        <v>333</v>
      </c>
      <c r="B226" s="4" t="s">
        <v>87</v>
      </c>
      <c r="C226" s="10" t="s">
        <v>489</v>
      </c>
      <c r="D226" s="5" t="s">
        <v>338</v>
      </c>
      <c r="E226" s="4"/>
      <c r="F226" s="4" t="s">
        <v>733</v>
      </c>
      <c r="G226" s="4" t="s">
        <v>87</v>
      </c>
      <c r="H226" s="4" t="s">
        <v>640</v>
      </c>
      <c r="I226" s="5" t="s">
        <v>395</v>
      </c>
      <c r="J226" s="4" t="s">
        <v>556</v>
      </c>
      <c r="K226" s="6">
        <v>90</v>
      </c>
      <c r="L226" s="6">
        <v>28.08</v>
      </c>
      <c r="M226" s="7">
        <v>315</v>
      </c>
      <c r="N226" s="7">
        <v>1324</v>
      </c>
      <c r="O226" s="8">
        <v>13.5</v>
      </c>
      <c r="P226" s="8">
        <v>5.6000000000000005</v>
      </c>
      <c r="Q226" s="8">
        <v>0.89999999999999991</v>
      </c>
      <c r="R226" s="8">
        <v>69.599999999999994</v>
      </c>
      <c r="S226" s="8">
        <v>0.8</v>
      </c>
      <c r="T226" s="7">
        <v>161</v>
      </c>
      <c r="U226" s="7">
        <v>540</v>
      </c>
      <c r="V226" s="7">
        <v>11</v>
      </c>
      <c r="W226" s="7">
        <v>9</v>
      </c>
      <c r="X226" s="7">
        <v>52</v>
      </c>
      <c r="Y226" s="8">
        <v>0.30000000000000004</v>
      </c>
      <c r="Z226" s="8">
        <v>0.5</v>
      </c>
      <c r="AA226" s="6">
        <v>0.05</v>
      </c>
      <c r="AB226" s="6">
        <v>0.27</v>
      </c>
      <c r="AC226" s="7">
        <v>8</v>
      </c>
      <c r="AD226" s="7">
        <v>0</v>
      </c>
      <c r="AE226" s="7">
        <v>0</v>
      </c>
      <c r="AF226" s="7">
        <v>0</v>
      </c>
      <c r="AG226" s="7">
        <v>0</v>
      </c>
      <c r="AH226" s="7">
        <v>14</v>
      </c>
      <c r="AI226" s="8">
        <v>0</v>
      </c>
      <c r="AJ226" s="8">
        <v>0.7</v>
      </c>
      <c r="AK226" s="8">
        <v>0</v>
      </c>
      <c r="AL226" s="8">
        <v>0.89999999999999991</v>
      </c>
      <c r="AM226" s="8">
        <v>0</v>
      </c>
      <c r="AN226" s="7">
        <v>21</v>
      </c>
      <c r="AO226" s="6">
        <v>0.03</v>
      </c>
      <c r="AP226" s="6">
        <v>0.06</v>
      </c>
      <c r="AQ226" s="8">
        <v>1.1000000000000001</v>
      </c>
      <c r="AR226" s="6">
        <v>0.05</v>
      </c>
      <c r="AS226" s="8">
        <v>0.1</v>
      </c>
      <c r="AT226" s="7">
        <v>16</v>
      </c>
      <c r="AU226" s="6">
        <v>0.38</v>
      </c>
      <c r="AV226" s="7">
        <v>1</v>
      </c>
      <c r="AW226" s="6">
        <v>1</v>
      </c>
      <c r="AX226" s="6">
        <v>2.5299999999999998</v>
      </c>
      <c r="AY226" s="6">
        <v>0.88</v>
      </c>
      <c r="AZ226" s="7">
        <v>20</v>
      </c>
      <c r="BA226" s="8">
        <v>0.30000000000000004</v>
      </c>
      <c r="BB226" s="8">
        <v>0.79999999999999993</v>
      </c>
      <c r="BC226" s="8">
        <v>1.1000000000000001</v>
      </c>
      <c r="BD226" s="8">
        <v>0</v>
      </c>
      <c r="BE226" s="8">
        <v>0</v>
      </c>
      <c r="BF226" s="8">
        <v>2</v>
      </c>
      <c r="BG226" s="7">
        <v>0</v>
      </c>
      <c r="BH226" s="7">
        <v>0</v>
      </c>
      <c r="BI226" s="7">
        <v>0</v>
      </c>
      <c r="BJ226" s="7">
        <v>0</v>
      </c>
      <c r="BK226" s="8">
        <v>0</v>
      </c>
      <c r="BL226" s="4" t="s">
        <v>671</v>
      </c>
      <c r="BM226" s="4"/>
      <c r="BN226" s="4"/>
      <c r="BO226" s="4" t="s">
        <v>671</v>
      </c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 t="s">
        <v>671</v>
      </c>
      <c r="CC226" s="4" t="s">
        <v>671</v>
      </c>
      <c r="CD226" s="4"/>
      <c r="CE226" s="4"/>
      <c r="CF226" s="4"/>
      <c r="CG226" s="4"/>
      <c r="CH226" s="4"/>
      <c r="CI226" s="4"/>
      <c r="CJ226" s="4"/>
      <c r="CK226" s="4"/>
      <c r="CL226" s="4"/>
      <c r="CM226" s="9"/>
      <c r="CT226" s="1"/>
    </row>
    <row r="227" spans="1:107" s="64" customFormat="1" ht="13.5" customHeight="1" x14ac:dyDescent="0.2">
      <c r="A227" s="58" t="s">
        <v>333</v>
      </c>
      <c r="B227" s="58" t="s">
        <v>87</v>
      </c>
      <c r="C227" s="65" t="s">
        <v>489</v>
      </c>
      <c r="D227" s="59" t="s">
        <v>339</v>
      </c>
      <c r="E227" s="58"/>
      <c r="F227" s="58" t="s">
        <v>734</v>
      </c>
      <c r="G227" s="58" t="s">
        <v>87</v>
      </c>
      <c r="H227" s="58" t="s">
        <v>735</v>
      </c>
      <c r="I227" s="59" t="s">
        <v>396</v>
      </c>
      <c r="J227" s="58" t="s">
        <v>674</v>
      </c>
      <c r="K227" s="60">
        <v>181</v>
      </c>
      <c r="L227" s="60">
        <v>11.25</v>
      </c>
      <c r="M227" s="61">
        <v>25</v>
      </c>
      <c r="N227" s="61">
        <v>16</v>
      </c>
      <c r="O227" s="62">
        <v>24.1</v>
      </c>
      <c r="P227" s="62">
        <v>1.2</v>
      </c>
      <c r="Q227" s="62">
        <v>0.4</v>
      </c>
      <c r="R227" s="62">
        <v>4.2</v>
      </c>
      <c r="S227" s="62">
        <v>0.4</v>
      </c>
      <c r="T227" s="61">
        <v>1</v>
      </c>
      <c r="U227" s="61">
        <v>101</v>
      </c>
      <c r="V227" s="61">
        <v>8</v>
      </c>
      <c r="W227" s="61">
        <v>24</v>
      </c>
      <c r="X227" s="61">
        <v>97</v>
      </c>
      <c r="Y227" s="62">
        <v>0.8</v>
      </c>
      <c r="Z227" s="62">
        <v>1.2</v>
      </c>
      <c r="AA227" s="60">
        <v>0.2</v>
      </c>
      <c r="AB227" s="60">
        <v>0.73</v>
      </c>
      <c r="AC227" s="61">
        <v>0</v>
      </c>
      <c r="AD227" s="61">
        <v>0</v>
      </c>
      <c r="AE227" s="61">
        <v>0</v>
      </c>
      <c r="AF227" s="61">
        <v>0</v>
      </c>
      <c r="AG227" s="61">
        <v>0</v>
      </c>
      <c r="AH227" s="61">
        <v>0</v>
      </c>
      <c r="AI227" s="62">
        <v>0</v>
      </c>
      <c r="AJ227" s="62">
        <v>0</v>
      </c>
      <c r="AK227" s="62">
        <v>0</v>
      </c>
      <c r="AL227" s="62">
        <v>0</v>
      </c>
      <c r="AM227" s="62">
        <v>0</v>
      </c>
      <c r="AN227" s="61">
        <v>0</v>
      </c>
      <c r="AO227" s="60">
        <v>0.08</v>
      </c>
      <c r="AP227" s="60">
        <v>0.02</v>
      </c>
      <c r="AQ227" s="62">
        <v>1.5</v>
      </c>
      <c r="AR227" s="60">
        <v>0.11</v>
      </c>
      <c r="AS227" s="62">
        <v>0</v>
      </c>
      <c r="AT227" s="61">
        <v>11</v>
      </c>
      <c r="AU227" s="60">
        <v>0.55000000000000004</v>
      </c>
      <c r="AV227" s="61">
        <v>0</v>
      </c>
      <c r="AW227" s="60">
        <v>0.28999999999999998</v>
      </c>
      <c r="AX227" s="60">
        <v>0.16999999999999998</v>
      </c>
      <c r="AY227" s="60">
        <v>0.33</v>
      </c>
      <c r="AZ227" s="61">
        <v>0</v>
      </c>
      <c r="BA227" s="62">
        <v>0.8</v>
      </c>
      <c r="BB227" s="62">
        <v>1</v>
      </c>
      <c r="BC227" s="62">
        <v>2.6</v>
      </c>
      <c r="BD227" s="62">
        <v>0.7</v>
      </c>
      <c r="BE227" s="62">
        <v>1.1000000000000001</v>
      </c>
      <c r="BF227" s="62">
        <v>0.2</v>
      </c>
      <c r="BG227" s="61">
        <v>0</v>
      </c>
      <c r="BH227" s="61">
        <v>0</v>
      </c>
      <c r="BI227" s="61">
        <v>0</v>
      </c>
      <c r="BJ227" s="61">
        <v>2</v>
      </c>
      <c r="BK227" s="62">
        <v>0.5</v>
      </c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63"/>
      <c r="CO227" s="67">
        <f>SUM(M221:M227)</f>
        <v>695</v>
      </c>
      <c r="CP227" s="68">
        <f>SUM(P221:P227)</f>
        <v>35.200000000000003</v>
      </c>
      <c r="CQ227" s="68">
        <f>SUM(Q221:Q227)</f>
        <v>19.099999999999998</v>
      </c>
      <c r="CR227" s="68">
        <f>SUM(R221:R227)</f>
        <v>94.7</v>
      </c>
      <c r="CS227" s="68">
        <f>SUM(BD221:BD227)</f>
        <v>3</v>
      </c>
      <c r="CT227" s="82">
        <v>154.22</v>
      </c>
      <c r="CU227" s="78">
        <f>$CP227*4/CO227*100</f>
        <v>20.258992805755398</v>
      </c>
      <c r="CV227" s="78">
        <f>CQ227*9/CO227*100</f>
        <v>24.733812949640285</v>
      </c>
      <c r="CW227" s="78">
        <f>CR227*4/CO227*100</f>
        <v>54.50359712230216</v>
      </c>
      <c r="CX227" s="79" t="str">
        <f>IF(AND(CO227&gt;=650,CO227&lt;=850),"○","×")</f>
        <v>○</v>
      </c>
      <c r="CY227" s="79" t="str">
        <f>IF((CS227&lt;3.5),"○","×")</f>
        <v>○</v>
      </c>
      <c r="CZ227" s="79" t="str">
        <f>IF(AND(CT227&gt;=140),"○","×")</f>
        <v>○</v>
      </c>
      <c r="DA227" s="79" t="str">
        <f>IF(AND(CU227&gt;=12.5,CU227&lt;=20.4),"○","×")</f>
        <v>○</v>
      </c>
      <c r="DB227" s="79" t="str">
        <f>IF(AND(CV227&gt;=20.4,CV227&lt;=30.4),"○","×")</f>
        <v>○</v>
      </c>
      <c r="DC227" s="79" t="str">
        <f>IF(AND(CW227&gt;=49.5,CW227&lt;=65.4),"○","×")</f>
        <v>○</v>
      </c>
    </row>
    <row r="228" spans="1:107" ht="13.5" customHeight="1" x14ac:dyDescent="0.2">
      <c r="A228" s="89" t="s">
        <v>340</v>
      </c>
      <c r="B228" s="89" t="s">
        <v>87</v>
      </c>
      <c r="C228" s="92" t="s">
        <v>490</v>
      </c>
      <c r="D228" s="90" t="s">
        <v>341</v>
      </c>
      <c r="E228" s="92" t="s">
        <v>490</v>
      </c>
      <c r="F228" s="94" t="s">
        <v>734</v>
      </c>
      <c r="G228" s="94" t="s">
        <v>87</v>
      </c>
      <c r="H228" s="94" t="s">
        <v>735</v>
      </c>
      <c r="I228" s="90" t="s">
        <v>397</v>
      </c>
      <c r="J228" s="94" t="s">
        <v>643</v>
      </c>
      <c r="K228" s="91">
        <v>101</v>
      </c>
      <c r="L228" s="91">
        <v>236.17</v>
      </c>
      <c r="M228" s="95">
        <v>171</v>
      </c>
      <c r="N228" s="95">
        <v>627</v>
      </c>
      <c r="O228" s="96">
        <v>57.3</v>
      </c>
      <c r="P228" s="96">
        <v>16.399999999999999</v>
      </c>
      <c r="Q228" s="96">
        <v>10.199999999999999</v>
      </c>
      <c r="R228" s="96">
        <v>4.8999999999999995</v>
      </c>
      <c r="S228" s="96">
        <v>1</v>
      </c>
      <c r="T228" s="95">
        <v>289</v>
      </c>
      <c r="U228" s="95">
        <v>45</v>
      </c>
      <c r="V228" s="95">
        <v>6</v>
      </c>
      <c r="W228" s="95">
        <v>3</v>
      </c>
      <c r="X228" s="95">
        <v>4</v>
      </c>
      <c r="Y228" s="96">
        <v>0</v>
      </c>
      <c r="Z228" s="96">
        <v>0</v>
      </c>
      <c r="AA228" s="97">
        <v>0</v>
      </c>
      <c r="AB228" s="97">
        <v>0.02</v>
      </c>
      <c r="AC228" s="95">
        <v>0</v>
      </c>
      <c r="AD228" s="95">
        <v>0</v>
      </c>
      <c r="AE228" s="95">
        <v>4</v>
      </c>
      <c r="AF228" s="95">
        <v>0</v>
      </c>
      <c r="AG228" s="95">
        <v>4</v>
      </c>
      <c r="AH228" s="95">
        <v>0</v>
      </c>
      <c r="AI228" s="96">
        <v>0</v>
      </c>
      <c r="AJ228" s="96">
        <v>0</v>
      </c>
      <c r="AK228" s="96">
        <v>0</v>
      </c>
      <c r="AL228" s="96">
        <v>0</v>
      </c>
      <c r="AM228" s="96">
        <v>0</v>
      </c>
      <c r="AN228" s="95">
        <v>29</v>
      </c>
      <c r="AO228" s="97">
        <v>0</v>
      </c>
      <c r="AP228" s="97">
        <v>0</v>
      </c>
      <c r="AQ228" s="96">
        <v>0</v>
      </c>
      <c r="AR228" s="97">
        <v>0.02</v>
      </c>
      <c r="AS228" s="96">
        <v>0</v>
      </c>
      <c r="AT228" s="95">
        <v>9</v>
      </c>
      <c r="AU228" s="97">
        <v>0.03</v>
      </c>
      <c r="AV228" s="95">
        <v>3</v>
      </c>
      <c r="AW228" s="97">
        <v>0</v>
      </c>
      <c r="AX228" s="97">
        <v>0</v>
      </c>
      <c r="AY228" s="97">
        <v>0</v>
      </c>
      <c r="AZ228" s="95">
        <v>0</v>
      </c>
      <c r="BA228" s="96">
        <v>0.1</v>
      </c>
      <c r="BB228" s="96">
        <v>0.2</v>
      </c>
      <c r="BC228" s="96">
        <v>0.30000000000000004</v>
      </c>
      <c r="BD228" s="96">
        <v>1.1000000000000001</v>
      </c>
      <c r="BE228" s="96">
        <v>0.2</v>
      </c>
      <c r="BF228" s="96">
        <v>0</v>
      </c>
      <c r="BG228" s="95">
        <v>0</v>
      </c>
      <c r="BH228" s="95">
        <v>0</v>
      </c>
      <c r="BI228" s="95">
        <v>0</v>
      </c>
      <c r="BJ228" s="95">
        <v>0</v>
      </c>
      <c r="BK228" s="96">
        <v>0.1</v>
      </c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 t="s">
        <v>671</v>
      </c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8"/>
      <c r="CT228" s="1"/>
    </row>
    <row r="229" spans="1:107" ht="13.5" customHeight="1" x14ac:dyDescent="0.2">
      <c r="A229" s="103" t="s">
        <v>340</v>
      </c>
      <c r="B229" s="103" t="s">
        <v>87</v>
      </c>
      <c r="C229" s="10" t="s">
        <v>490</v>
      </c>
      <c r="D229" s="5" t="s">
        <v>342</v>
      </c>
      <c r="E229" s="10" t="s">
        <v>536</v>
      </c>
      <c r="F229" s="103" t="s">
        <v>734</v>
      </c>
      <c r="G229" s="103" t="s">
        <v>87</v>
      </c>
      <c r="H229" s="103" t="s">
        <v>735</v>
      </c>
      <c r="I229" s="5" t="s">
        <v>398</v>
      </c>
      <c r="J229" s="103" t="s">
        <v>644</v>
      </c>
      <c r="K229" s="6">
        <v>93.5</v>
      </c>
      <c r="L229" s="6">
        <v>8.31</v>
      </c>
      <c r="M229" s="7">
        <v>12</v>
      </c>
      <c r="N229" s="7">
        <v>31</v>
      </c>
      <c r="O229" s="8">
        <v>49.5</v>
      </c>
      <c r="P229" s="8">
        <v>0.4</v>
      </c>
      <c r="Q229" s="8">
        <v>0.1</v>
      </c>
      <c r="R229" s="8">
        <v>2.9000000000000004</v>
      </c>
      <c r="S229" s="8">
        <v>2.1</v>
      </c>
      <c r="T229" s="7">
        <v>448</v>
      </c>
      <c r="U229" s="7">
        <v>280</v>
      </c>
      <c r="V229" s="7">
        <v>10</v>
      </c>
      <c r="W229" s="7">
        <v>20</v>
      </c>
      <c r="X229" s="7">
        <v>232</v>
      </c>
      <c r="Y229" s="8">
        <v>0.2</v>
      </c>
      <c r="Z229" s="8">
        <v>0.5</v>
      </c>
      <c r="AA229" s="6">
        <v>0.04</v>
      </c>
      <c r="AB229" s="6">
        <v>0.01</v>
      </c>
      <c r="AC229" s="7">
        <v>29</v>
      </c>
      <c r="AD229" s="7">
        <v>0</v>
      </c>
      <c r="AE229" s="7">
        <v>0</v>
      </c>
      <c r="AF229" s="7">
        <v>0</v>
      </c>
      <c r="AG229" s="7">
        <v>0</v>
      </c>
      <c r="AH229" s="7">
        <v>29</v>
      </c>
      <c r="AI229" s="8">
        <v>12</v>
      </c>
      <c r="AJ229" s="8">
        <v>1.4</v>
      </c>
      <c r="AK229" s="8">
        <v>0</v>
      </c>
      <c r="AL229" s="8">
        <v>0</v>
      </c>
      <c r="AM229" s="8">
        <v>0</v>
      </c>
      <c r="AN229" s="7">
        <v>2</v>
      </c>
      <c r="AO229" s="6">
        <v>0.12</v>
      </c>
      <c r="AP229" s="6">
        <v>0.11</v>
      </c>
      <c r="AQ229" s="8">
        <v>4.2</v>
      </c>
      <c r="AR229" s="6">
        <v>0.26</v>
      </c>
      <c r="AS229" s="8">
        <v>4.2</v>
      </c>
      <c r="AT229" s="7">
        <v>7</v>
      </c>
      <c r="AU229" s="6">
        <v>1.1000000000000001</v>
      </c>
      <c r="AV229" s="7">
        <v>1</v>
      </c>
      <c r="AW229" s="6">
        <v>1.84</v>
      </c>
      <c r="AX229" s="6">
        <v>3.9</v>
      </c>
      <c r="AY229" s="6">
        <v>2.99</v>
      </c>
      <c r="AZ229" s="7">
        <v>48</v>
      </c>
      <c r="BA229" s="8">
        <v>0</v>
      </c>
      <c r="BB229" s="8">
        <v>0</v>
      </c>
      <c r="BC229" s="8">
        <v>0</v>
      </c>
      <c r="BD229" s="8">
        <v>0.3</v>
      </c>
      <c r="BE229" s="8">
        <v>13.4</v>
      </c>
      <c r="BF229" s="8">
        <v>9.1</v>
      </c>
      <c r="BG229" s="7">
        <v>7</v>
      </c>
      <c r="BH229" s="7">
        <v>23</v>
      </c>
      <c r="BI229" s="7">
        <v>1</v>
      </c>
      <c r="BJ229" s="7">
        <v>0</v>
      </c>
      <c r="BK229" s="8">
        <v>3.6</v>
      </c>
      <c r="BL229" s="103" t="s">
        <v>671</v>
      </c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 t="s">
        <v>671</v>
      </c>
      <c r="CA229" s="103"/>
      <c r="CB229" s="103" t="s">
        <v>671</v>
      </c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9"/>
      <c r="CT229" s="1"/>
    </row>
    <row r="230" spans="1:107" ht="13.5" customHeight="1" x14ac:dyDescent="0.2">
      <c r="A230" s="4" t="s">
        <v>340</v>
      </c>
      <c r="B230" s="4" t="s">
        <v>87</v>
      </c>
      <c r="C230" s="10" t="s">
        <v>490</v>
      </c>
      <c r="D230" s="5" t="s">
        <v>342</v>
      </c>
      <c r="E230" s="10"/>
      <c r="F230" s="4" t="s">
        <v>734</v>
      </c>
      <c r="G230" s="4" t="s">
        <v>87</v>
      </c>
      <c r="H230" s="4" t="s">
        <v>735</v>
      </c>
      <c r="I230" s="5" t="s">
        <v>400</v>
      </c>
      <c r="J230" s="4" t="s">
        <v>645</v>
      </c>
      <c r="K230" s="6">
        <v>30.2</v>
      </c>
      <c r="L230" s="6">
        <v>13.32</v>
      </c>
      <c r="M230" s="7">
        <v>5</v>
      </c>
      <c r="N230" s="7">
        <v>18</v>
      </c>
      <c r="O230" s="8">
        <v>28.2</v>
      </c>
      <c r="P230" s="8">
        <v>0.7</v>
      </c>
      <c r="Q230" s="8">
        <v>0</v>
      </c>
      <c r="R230" s="8">
        <v>0.9</v>
      </c>
      <c r="S230" s="8">
        <v>0.7</v>
      </c>
      <c r="T230" s="7">
        <v>143</v>
      </c>
      <c r="U230" s="7">
        <v>123</v>
      </c>
      <c r="V230" s="7">
        <v>13</v>
      </c>
      <c r="W230" s="7">
        <v>6</v>
      </c>
      <c r="X230" s="7">
        <v>12</v>
      </c>
      <c r="Y230" s="8">
        <v>0.1</v>
      </c>
      <c r="Z230" s="8">
        <v>0.1</v>
      </c>
      <c r="AA230" s="6">
        <v>0.01</v>
      </c>
      <c r="AB230" s="6">
        <v>0.02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7">
        <v>8</v>
      </c>
      <c r="AO230" s="6">
        <v>0.01</v>
      </c>
      <c r="AP230" s="6">
        <v>0.01</v>
      </c>
      <c r="AQ230" s="8">
        <v>0.2</v>
      </c>
      <c r="AR230" s="6">
        <v>0.02</v>
      </c>
      <c r="AS230" s="8">
        <v>0</v>
      </c>
      <c r="AT230" s="7">
        <v>17</v>
      </c>
      <c r="AU230" s="6">
        <v>6.9999999999999993E-2</v>
      </c>
      <c r="AV230" s="7">
        <v>6</v>
      </c>
      <c r="AW230" s="6">
        <v>0.01</v>
      </c>
      <c r="AX230" s="6">
        <v>0</v>
      </c>
      <c r="AY230" s="6">
        <v>0.01</v>
      </c>
      <c r="AZ230" s="7">
        <v>0</v>
      </c>
      <c r="BA230" s="8">
        <v>0.3</v>
      </c>
      <c r="BB230" s="8">
        <v>0.5</v>
      </c>
      <c r="BC230" s="8">
        <v>0.7</v>
      </c>
      <c r="BD230" s="8">
        <v>0</v>
      </c>
      <c r="BE230" s="8">
        <v>0.2</v>
      </c>
      <c r="BF230" s="8">
        <v>0</v>
      </c>
      <c r="BG230" s="7">
        <v>2</v>
      </c>
      <c r="BH230" s="7">
        <v>1</v>
      </c>
      <c r="BI230" s="7">
        <v>0</v>
      </c>
      <c r="BJ230" s="7">
        <v>2</v>
      </c>
      <c r="BK230" s="8">
        <v>0.2</v>
      </c>
      <c r="BL230" s="4" t="s">
        <v>671</v>
      </c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 t="s">
        <v>671</v>
      </c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9"/>
      <c r="CT230" s="1"/>
    </row>
    <row r="231" spans="1:107" ht="13.5" customHeight="1" x14ac:dyDescent="0.2">
      <c r="A231" s="4" t="s">
        <v>340</v>
      </c>
      <c r="B231" s="4" t="s">
        <v>87</v>
      </c>
      <c r="C231" s="10" t="s">
        <v>490</v>
      </c>
      <c r="D231" s="5" t="s">
        <v>343</v>
      </c>
      <c r="E231" s="10"/>
      <c r="F231" s="4" t="s">
        <v>734</v>
      </c>
      <c r="G231" s="4" t="s">
        <v>87</v>
      </c>
      <c r="H231" s="4" t="s">
        <v>735</v>
      </c>
      <c r="I231" s="5" t="s">
        <v>401</v>
      </c>
      <c r="J231" s="4" t="s">
        <v>345</v>
      </c>
      <c r="K231" s="6">
        <v>105</v>
      </c>
      <c r="L231" s="6">
        <v>54.32</v>
      </c>
      <c r="M231" s="7">
        <v>182</v>
      </c>
      <c r="N231" s="7">
        <v>541</v>
      </c>
      <c r="O231" s="8">
        <v>41.3</v>
      </c>
      <c r="P231" s="8">
        <v>2</v>
      </c>
      <c r="Q231" s="8">
        <v>6.4</v>
      </c>
      <c r="R231" s="8">
        <v>30.5</v>
      </c>
      <c r="S231" s="8">
        <v>0.3</v>
      </c>
      <c r="T231" s="7">
        <v>5</v>
      </c>
      <c r="U231" s="7">
        <v>44</v>
      </c>
      <c r="V231" s="7">
        <v>45</v>
      </c>
      <c r="W231" s="7">
        <v>4</v>
      </c>
      <c r="X231" s="7">
        <v>15</v>
      </c>
      <c r="Y231" s="8">
        <v>0.6</v>
      </c>
      <c r="Z231" s="8">
        <v>0.1</v>
      </c>
      <c r="AA231" s="6">
        <v>0.02</v>
      </c>
      <c r="AB231" s="6">
        <v>0.05</v>
      </c>
      <c r="AC231" s="7">
        <v>0</v>
      </c>
      <c r="AD231" s="7">
        <v>0</v>
      </c>
      <c r="AE231" s="7">
        <v>930</v>
      </c>
      <c r="AF231" s="7">
        <v>8</v>
      </c>
      <c r="AG231" s="7">
        <v>930</v>
      </c>
      <c r="AH231" s="7">
        <v>78</v>
      </c>
      <c r="AI231" s="8">
        <v>0</v>
      </c>
      <c r="AJ231" s="8">
        <v>0.5</v>
      </c>
      <c r="AK231" s="8">
        <v>0</v>
      </c>
      <c r="AL231" s="8">
        <v>0</v>
      </c>
      <c r="AM231" s="8">
        <v>0</v>
      </c>
      <c r="AN231" s="7">
        <v>96</v>
      </c>
      <c r="AO231" s="6">
        <v>0.01</v>
      </c>
      <c r="AP231" s="6">
        <v>0.02</v>
      </c>
      <c r="AQ231" s="8">
        <v>0.2</v>
      </c>
      <c r="AR231" s="6">
        <v>0.02</v>
      </c>
      <c r="AS231" s="8">
        <v>0</v>
      </c>
      <c r="AT231" s="7">
        <v>26</v>
      </c>
      <c r="AU231" s="6">
        <v>7.0000000000000007E-2</v>
      </c>
      <c r="AV231" s="7">
        <v>6</v>
      </c>
      <c r="AW231" s="6">
        <v>0</v>
      </c>
      <c r="AX231" s="6">
        <v>0</v>
      </c>
      <c r="AY231" s="6">
        <v>0.01</v>
      </c>
      <c r="AZ231" s="7">
        <v>0</v>
      </c>
      <c r="BA231" s="8">
        <v>0.2</v>
      </c>
      <c r="BB231" s="8">
        <v>0.5</v>
      </c>
      <c r="BC231" s="8">
        <v>0.7</v>
      </c>
      <c r="BD231" s="8">
        <v>0.1</v>
      </c>
      <c r="BE231" s="8">
        <v>0.4</v>
      </c>
      <c r="BF231" s="8">
        <v>0</v>
      </c>
      <c r="BG231" s="7">
        <v>0</v>
      </c>
      <c r="BH231" s="7">
        <v>0</v>
      </c>
      <c r="BI231" s="7">
        <v>0</v>
      </c>
      <c r="BJ231" s="7">
        <v>0</v>
      </c>
      <c r="BK231" s="8">
        <v>0</v>
      </c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9"/>
      <c r="CT231" s="1"/>
    </row>
    <row r="232" spans="1:107" ht="13.5" customHeight="1" x14ac:dyDescent="0.2">
      <c r="A232" s="4" t="s">
        <v>340</v>
      </c>
      <c r="B232" s="4" t="s">
        <v>87</v>
      </c>
      <c r="C232" s="10" t="s">
        <v>490</v>
      </c>
      <c r="D232" s="5" t="s">
        <v>344</v>
      </c>
      <c r="E232" s="4"/>
      <c r="F232" s="4" t="s">
        <v>734</v>
      </c>
      <c r="G232" s="4" t="s">
        <v>87</v>
      </c>
      <c r="H232" s="4" t="s">
        <v>735</v>
      </c>
      <c r="I232" s="5" t="s">
        <v>402</v>
      </c>
      <c r="J232" s="4" t="s">
        <v>556</v>
      </c>
      <c r="K232" s="6">
        <v>90</v>
      </c>
      <c r="L232" s="6">
        <v>28.08</v>
      </c>
      <c r="M232" s="7">
        <v>315</v>
      </c>
      <c r="N232" s="7">
        <v>1324</v>
      </c>
      <c r="O232" s="8">
        <v>13.5</v>
      </c>
      <c r="P232" s="8">
        <v>5.6000000000000005</v>
      </c>
      <c r="Q232" s="8">
        <v>0.89999999999999991</v>
      </c>
      <c r="R232" s="8">
        <v>69.599999999999994</v>
      </c>
      <c r="S232" s="8">
        <v>0.8</v>
      </c>
      <c r="T232" s="7">
        <v>34</v>
      </c>
      <c r="U232" s="7">
        <v>308</v>
      </c>
      <c r="V232" s="7">
        <v>26</v>
      </c>
      <c r="W232" s="7">
        <v>18</v>
      </c>
      <c r="X232" s="7">
        <v>51</v>
      </c>
      <c r="Y232" s="8">
        <v>0.60000000000000009</v>
      </c>
      <c r="Z232" s="8">
        <v>0.2</v>
      </c>
      <c r="AA232" s="6">
        <v>0.12000000000000001</v>
      </c>
      <c r="AB232" s="6">
        <v>0.36</v>
      </c>
      <c r="AC232" s="7">
        <v>0</v>
      </c>
      <c r="AD232" s="7">
        <v>0</v>
      </c>
      <c r="AE232" s="7">
        <v>17</v>
      </c>
      <c r="AF232" s="7">
        <v>0</v>
      </c>
      <c r="AG232" s="7">
        <v>17</v>
      </c>
      <c r="AH232" s="7">
        <v>1</v>
      </c>
      <c r="AI232" s="8">
        <v>0</v>
      </c>
      <c r="AJ232" s="8">
        <v>1.8</v>
      </c>
      <c r="AK232" s="8">
        <v>0</v>
      </c>
      <c r="AL232" s="8">
        <v>1.9</v>
      </c>
      <c r="AM232" s="8">
        <v>0.1</v>
      </c>
      <c r="AN232" s="7">
        <v>12</v>
      </c>
      <c r="AO232" s="6">
        <v>0.1</v>
      </c>
      <c r="AP232" s="6">
        <v>0.02</v>
      </c>
      <c r="AQ232" s="8">
        <v>0.7</v>
      </c>
      <c r="AR232" s="6">
        <v>0.18</v>
      </c>
      <c r="AS232" s="8">
        <v>0</v>
      </c>
      <c r="AT232" s="7">
        <v>31</v>
      </c>
      <c r="AU232" s="6">
        <v>0.62</v>
      </c>
      <c r="AV232" s="7">
        <v>17</v>
      </c>
      <c r="AW232" s="6">
        <v>0.52</v>
      </c>
      <c r="AX232" s="6">
        <v>3.6399999999999997</v>
      </c>
      <c r="AY232" s="6">
        <v>1.75</v>
      </c>
      <c r="AZ232" s="7">
        <v>0</v>
      </c>
      <c r="BA232" s="8">
        <v>0.60000000000000009</v>
      </c>
      <c r="BB232" s="8">
        <v>1.2</v>
      </c>
      <c r="BC232" s="8">
        <v>1.7000000000000002</v>
      </c>
      <c r="BD232" s="8">
        <v>0</v>
      </c>
      <c r="BE232" s="8">
        <v>0.6</v>
      </c>
      <c r="BF232" s="8">
        <v>6</v>
      </c>
      <c r="BG232" s="7">
        <v>1</v>
      </c>
      <c r="BH232" s="7">
        <v>0</v>
      </c>
      <c r="BI232" s="7">
        <v>1</v>
      </c>
      <c r="BJ232" s="7">
        <v>2</v>
      </c>
      <c r="BK232" s="8">
        <v>2.5</v>
      </c>
      <c r="BL232" s="4" t="s">
        <v>671</v>
      </c>
      <c r="BM232" s="4"/>
      <c r="BN232" s="4" t="s">
        <v>671</v>
      </c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9"/>
      <c r="CT232" s="1"/>
    </row>
    <row r="233" spans="1:107" s="64" customFormat="1" ht="13.5" customHeight="1" x14ac:dyDescent="0.2">
      <c r="A233" s="58" t="s">
        <v>340</v>
      </c>
      <c r="B233" s="58" t="s">
        <v>87</v>
      </c>
      <c r="C233" s="65" t="s">
        <v>490</v>
      </c>
      <c r="D233" s="59" t="s">
        <v>346</v>
      </c>
      <c r="E233" s="58"/>
      <c r="F233" s="58" t="s">
        <v>736</v>
      </c>
      <c r="G233" s="58" t="s">
        <v>87</v>
      </c>
      <c r="H233" s="58" t="s">
        <v>737</v>
      </c>
      <c r="I233" s="59" t="s">
        <v>403</v>
      </c>
      <c r="J233" s="58" t="s">
        <v>691</v>
      </c>
      <c r="K233" s="60">
        <v>199</v>
      </c>
      <c r="L233" s="60">
        <v>17.75</v>
      </c>
      <c r="M233" s="61">
        <v>28</v>
      </c>
      <c r="N233" s="61">
        <v>16</v>
      </c>
      <c r="O233" s="62">
        <v>41.1</v>
      </c>
      <c r="P233" s="62">
        <v>1.5</v>
      </c>
      <c r="Q233" s="62">
        <v>0.4</v>
      </c>
      <c r="R233" s="62">
        <v>4.8000000000000007</v>
      </c>
      <c r="S233" s="62">
        <v>0.4</v>
      </c>
      <c r="T233" s="61">
        <v>1</v>
      </c>
      <c r="U233" s="61">
        <v>101</v>
      </c>
      <c r="V233" s="61">
        <v>8</v>
      </c>
      <c r="W233" s="61">
        <v>24</v>
      </c>
      <c r="X233" s="61">
        <v>97</v>
      </c>
      <c r="Y233" s="62">
        <v>0.8</v>
      </c>
      <c r="Z233" s="62">
        <v>1.2</v>
      </c>
      <c r="AA233" s="60">
        <v>0.2</v>
      </c>
      <c r="AB233" s="60">
        <v>0.73</v>
      </c>
      <c r="AC233" s="61">
        <v>0</v>
      </c>
      <c r="AD233" s="61">
        <v>0</v>
      </c>
      <c r="AE233" s="61">
        <v>0</v>
      </c>
      <c r="AF233" s="61">
        <v>0</v>
      </c>
      <c r="AG233" s="61">
        <v>0</v>
      </c>
      <c r="AH233" s="61">
        <v>0</v>
      </c>
      <c r="AI233" s="62">
        <v>0</v>
      </c>
      <c r="AJ233" s="62">
        <v>0</v>
      </c>
      <c r="AK233" s="62">
        <v>0</v>
      </c>
      <c r="AL233" s="62">
        <v>0</v>
      </c>
      <c r="AM233" s="62">
        <v>0</v>
      </c>
      <c r="AN233" s="61">
        <v>0</v>
      </c>
      <c r="AO233" s="60">
        <v>0.08</v>
      </c>
      <c r="AP233" s="60">
        <v>0.02</v>
      </c>
      <c r="AQ233" s="62">
        <v>1.5</v>
      </c>
      <c r="AR233" s="60">
        <v>0.11</v>
      </c>
      <c r="AS233" s="62">
        <v>0</v>
      </c>
      <c r="AT233" s="61">
        <v>11</v>
      </c>
      <c r="AU233" s="60">
        <v>0.55000000000000004</v>
      </c>
      <c r="AV233" s="61">
        <v>0</v>
      </c>
      <c r="AW233" s="60">
        <v>0.28999999999999998</v>
      </c>
      <c r="AX233" s="60">
        <v>0.16999999999999998</v>
      </c>
      <c r="AY233" s="60">
        <v>0.33</v>
      </c>
      <c r="AZ233" s="61">
        <v>0</v>
      </c>
      <c r="BA233" s="62">
        <v>0.8</v>
      </c>
      <c r="BB233" s="62">
        <v>1</v>
      </c>
      <c r="BC233" s="62">
        <v>2.6</v>
      </c>
      <c r="BD233" s="62">
        <v>0.7</v>
      </c>
      <c r="BE233" s="62">
        <v>1.1000000000000001</v>
      </c>
      <c r="BF233" s="62">
        <v>0.2</v>
      </c>
      <c r="BG233" s="61">
        <v>0</v>
      </c>
      <c r="BH233" s="61">
        <v>0</v>
      </c>
      <c r="BI233" s="61">
        <v>0</v>
      </c>
      <c r="BJ233" s="61">
        <v>2</v>
      </c>
      <c r="BK233" s="62">
        <v>0.5</v>
      </c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63"/>
      <c r="CO233" s="67">
        <f>SUM(M228:M233)</f>
        <v>713</v>
      </c>
      <c r="CP233" s="68">
        <f>SUM(P228:P233)</f>
        <v>26.599999999999998</v>
      </c>
      <c r="CQ233" s="68">
        <f>SUM(Q228:Q233)</f>
        <v>17.999999999999996</v>
      </c>
      <c r="CR233" s="68">
        <f>SUM(R228:R233)</f>
        <v>113.6</v>
      </c>
      <c r="CS233" s="68">
        <f>SUM(BD228:BD233)</f>
        <v>2.2000000000000002</v>
      </c>
      <c r="CT233" s="82">
        <v>140</v>
      </c>
      <c r="CU233" s="78">
        <f>$CP233*4/CO233*100</f>
        <v>14.922861150070124</v>
      </c>
      <c r="CV233" s="78">
        <f>CQ233*9/CO233*100</f>
        <v>22.720897615708271</v>
      </c>
      <c r="CW233" s="78">
        <f>CR233*4/CO233*100</f>
        <v>63.730715287517526</v>
      </c>
      <c r="CX233" s="79" t="str">
        <f>IF(AND(CO233&gt;=650,CO233&lt;=850),"○","×")</f>
        <v>○</v>
      </c>
      <c r="CY233" s="79" t="str">
        <f>IF((CS233&lt;3.5),"○","×")</f>
        <v>○</v>
      </c>
      <c r="CZ233" s="79" t="str">
        <f>IF(AND(CT233&gt;=140),"○","×")</f>
        <v>○</v>
      </c>
      <c r="DA233" s="79" t="str">
        <f>IF(AND(CU233&gt;=12.5,CU233&lt;=20.4),"○","×")</f>
        <v>○</v>
      </c>
      <c r="DB233" s="79" t="str">
        <f>IF(AND(CV233&gt;=20.4,CV233&lt;=30.4),"○","×")</f>
        <v>○</v>
      </c>
      <c r="DC233" s="79" t="str">
        <f>IF(AND(CW233&gt;=49.5,CW233&lt;=65.4),"○","×")</f>
        <v>○</v>
      </c>
    </row>
    <row r="234" spans="1:107" ht="13.5" customHeight="1" x14ac:dyDescent="0.2">
      <c r="A234" s="89" t="s">
        <v>347</v>
      </c>
      <c r="B234" s="89" t="s">
        <v>87</v>
      </c>
      <c r="C234" s="92" t="s">
        <v>491</v>
      </c>
      <c r="D234" s="90" t="s">
        <v>348</v>
      </c>
      <c r="E234" s="92" t="s">
        <v>491</v>
      </c>
      <c r="F234" s="94" t="s">
        <v>736</v>
      </c>
      <c r="G234" s="94" t="s">
        <v>87</v>
      </c>
      <c r="H234" s="94" t="s">
        <v>737</v>
      </c>
      <c r="I234" s="90" t="s">
        <v>404</v>
      </c>
      <c r="J234" s="94" t="s">
        <v>646</v>
      </c>
      <c r="K234" s="91">
        <v>139.01999999999998</v>
      </c>
      <c r="L234" s="91">
        <v>125.83</v>
      </c>
      <c r="M234" s="95">
        <v>146</v>
      </c>
      <c r="N234" s="95">
        <v>73</v>
      </c>
      <c r="O234" s="96">
        <v>107</v>
      </c>
      <c r="P234" s="96">
        <v>17.799999999999997</v>
      </c>
      <c r="Q234" s="96">
        <v>4.6000000000000005</v>
      </c>
      <c r="R234" s="96">
        <v>7.1999999999999993</v>
      </c>
      <c r="S234" s="96">
        <v>1.1000000000000001</v>
      </c>
      <c r="T234" s="95">
        <v>288</v>
      </c>
      <c r="U234" s="95">
        <v>79</v>
      </c>
      <c r="V234" s="95">
        <v>16</v>
      </c>
      <c r="W234" s="95">
        <v>5</v>
      </c>
      <c r="X234" s="95">
        <v>15</v>
      </c>
      <c r="Y234" s="96">
        <v>0.2</v>
      </c>
      <c r="Z234" s="96">
        <v>0.1</v>
      </c>
      <c r="AA234" s="97">
        <v>0.02</v>
      </c>
      <c r="AB234" s="97">
        <v>0.06</v>
      </c>
      <c r="AC234" s="95">
        <v>0</v>
      </c>
      <c r="AD234" s="95">
        <v>0</v>
      </c>
      <c r="AE234" s="95">
        <v>74</v>
      </c>
      <c r="AF234" s="95">
        <v>4</v>
      </c>
      <c r="AG234" s="95">
        <v>76</v>
      </c>
      <c r="AH234" s="95">
        <v>6</v>
      </c>
      <c r="AI234" s="96">
        <v>0</v>
      </c>
      <c r="AJ234" s="96">
        <v>0.2</v>
      </c>
      <c r="AK234" s="96">
        <v>0</v>
      </c>
      <c r="AL234" s="96">
        <v>0</v>
      </c>
      <c r="AM234" s="96">
        <v>0</v>
      </c>
      <c r="AN234" s="95">
        <v>50</v>
      </c>
      <c r="AO234" s="97">
        <v>0.02</v>
      </c>
      <c r="AP234" s="97">
        <v>0.02</v>
      </c>
      <c r="AQ234" s="96">
        <v>0.2</v>
      </c>
      <c r="AR234" s="97">
        <v>0.03</v>
      </c>
      <c r="AS234" s="96">
        <v>0</v>
      </c>
      <c r="AT234" s="95">
        <v>22</v>
      </c>
      <c r="AU234" s="97">
        <v>0.12</v>
      </c>
      <c r="AV234" s="95">
        <v>10</v>
      </c>
      <c r="AW234" s="97">
        <v>0</v>
      </c>
      <c r="AX234" s="97">
        <v>0</v>
      </c>
      <c r="AY234" s="97">
        <v>0.01</v>
      </c>
      <c r="AZ234" s="95">
        <v>0</v>
      </c>
      <c r="BA234" s="96">
        <v>0.2</v>
      </c>
      <c r="BB234" s="96">
        <v>0.5</v>
      </c>
      <c r="BC234" s="96">
        <v>0.60000000000000009</v>
      </c>
      <c r="BD234" s="96">
        <v>1.3</v>
      </c>
      <c r="BE234" s="96">
        <v>0.2</v>
      </c>
      <c r="BF234" s="96">
        <v>0</v>
      </c>
      <c r="BG234" s="95">
        <v>0</v>
      </c>
      <c r="BH234" s="95">
        <v>0</v>
      </c>
      <c r="BI234" s="95">
        <v>0</v>
      </c>
      <c r="BJ234" s="95">
        <v>2</v>
      </c>
      <c r="BK234" s="96">
        <v>0.4</v>
      </c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 t="s">
        <v>671</v>
      </c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8"/>
      <c r="CT234" s="1"/>
    </row>
    <row r="235" spans="1:107" ht="13.5" customHeight="1" x14ac:dyDescent="0.2">
      <c r="A235" s="4" t="s">
        <v>347</v>
      </c>
      <c r="B235" s="4" t="s">
        <v>87</v>
      </c>
      <c r="C235" s="10" t="s">
        <v>491</v>
      </c>
      <c r="D235" s="5" t="s">
        <v>349</v>
      </c>
      <c r="E235" s="10" t="s">
        <v>537</v>
      </c>
      <c r="F235" s="4" t="s">
        <v>736</v>
      </c>
      <c r="G235" s="4" t="s">
        <v>87</v>
      </c>
      <c r="H235" s="4" t="s">
        <v>737</v>
      </c>
      <c r="I235" s="5" t="s">
        <v>405</v>
      </c>
      <c r="J235" s="4" t="s">
        <v>634</v>
      </c>
      <c r="K235" s="6">
        <v>20</v>
      </c>
      <c r="L235" s="6">
        <v>9.4</v>
      </c>
      <c r="M235" s="7">
        <v>7</v>
      </c>
      <c r="N235" s="7">
        <v>31</v>
      </c>
      <c r="O235" s="8">
        <v>17.2</v>
      </c>
      <c r="P235" s="8">
        <v>1.1000000000000001</v>
      </c>
      <c r="Q235" s="8">
        <v>0.1</v>
      </c>
      <c r="R235" s="8">
        <v>1.3</v>
      </c>
      <c r="S235" s="8">
        <v>2.4</v>
      </c>
      <c r="T235" s="7">
        <v>526</v>
      </c>
      <c r="U235" s="7">
        <v>1052</v>
      </c>
      <c r="V235" s="7">
        <v>24</v>
      </c>
      <c r="W235" s="7">
        <v>29</v>
      </c>
      <c r="X235" s="7">
        <v>171</v>
      </c>
      <c r="Y235" s="8">
        <v>0.4</v>
      </c>
      <c r="Z235" s="8">
        <v>0.4</v>
      </c>
      <c r="AA235" s="6">
        <v>0.05</v>
      </c>
      <c r="AB235" s="6">
        <v>0.03</v>
      </c>
      <c r="AC235" s="7">
        <v>43</v>
      </c>
      <c r="AD235" s="7">
        <v>0</v>
      </c>
      <c r="AE235" s="7">
        <v>0</v>
      </c>
      <c r="AF235" s="7">
        <v>0</v>
      </c>
      <c r="AG235" s="7">
        <v>0</v>
      </c>
      <c r="AH235" s="7">
        <v>53</v>
      </c>
      <c r="AI235" s="8">
        <v>1</v>
      </c>
      <c r="AJ235" s="8">
        <v>1.2</v>
      </c>
      <c r="AK235" s="8">
        <v>0</v>
      </c>
      <c r="AL235" s="8">
        <v>0.6</v>
      </c>
      <c r="AM235" s="8">
        <v>0</v>
      </c>
      <c r="AN235" s="7">
        <v>2</v>
      </c>
      <c r="AO235" s="6">
        <v>7.0000000000000007E-2</v>
      </c>
      <c r="AP235" s="6">
        <v>0.16</v>
      </c>
      <c r="AQ235" s="8">
        <v>1.5</v>
      </c>
      <c r="AR235" s="6">
        <v>7.0000000000000007E-2</v>
      </c>
      <c r="AS235" s="8">
        <v>0.7</v>
      </c>
      <c r="AT235" s="7">
        <v>13</v>
      </c>
      <c r="AU235" s="6">
        <v>0.44999999999999996</v>
      </c>
      <c r="AV235" s="7">
        <v>0</v>
      </c>
      <c r="AW235" s="6">
        <v>0.4</v>
      </c>
      <c r="AX235" s="6">
        <v>1.63</v>
      </c>
      <c r="AY235" s="6">
        <v>0.85</v>
      </c>
      <c r="AZ235" s="7">
        <v>49</v>
      </c>
      <c r="BA235" s="8">
        <v>0.30000000000000004</v>
      </c>
      <c r="BB235" s="8">
        <v>0.30000000000000004</v>
      </c>
      <c r="BC235" s="8">
        <v>0.5</v>
      </c>
      <c r="BD235" s="8">
        <v>0</v>
      </c>
      <c r="BE235" s="8">
        <v>0.4</v>
      </c>
      <c r="BF235" s="8">
        <v>2.1</v>
      </c>
      <c r="BG235" s="7">
        <v>0</v>
      </c>
      <c r="BH235" s="7">
        <v>0</v>
      </c>
      <c r="BI235" s="7">
        <v>0</v>
      </c>
      <c r="BJ235" s="7">
        <v>1</v>
      </c>
      <c r="BK235" s="8">
        <v>0.1</v>
      </c>
      <c r="BL235" s="4" t="s">
        <v>671</v>
      </c>
      <c r="BM235" s="4"/>
      <c r="BN235" s="4"/>
      <c r="BO235" s="4" t="s">
        <v>671</v>
      </c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 t="s">
        <v>671</v>
      </c>
      <c r="CC235" s="4" t="s">
        <v>671</v>
      </c>
      <c r="CD235" s="4"/>
      <c r="CE235" s="4"/>
      <c r="CF235" s="4"/>
      <c r="CG235" s="4"/>
      <c r="CH235" s="4"/>
      <c r="CI235" s="4"/>
      <c r="CJ235" s="4"/>
      <c r="CK235" s="4"/>
      <c r="CL235" s="4"/>
      <c r="CM235" s="9"/>
      <c r="CT235" s="1"/>
    </row>
    <row r="236" spans="1:107" ht="13.5" customHeight="1" x14ac:dyDescent="0.2">
      <c r="A236" s="103" t="s">
        <v>347</v>
      </c>
      <c r="B236" s="103" t="s">
        <v>87</v>
      </c>
      <c r="C236" s="10" t="s">
        <v>491</v>
      </c>
      <c r="D236" s="5" t="s">
        <v>350</v>
      </c>
      <c r="E236" s="10"/>
      <c r="F236" s="103" t="s">
        <v>736</v>
      </c>
      <c r="G236" s="103" t="s">
        <v>87</v>
      </c>
      <c r="H236" s="103" t="s">
        <v>737</v>
      </c>
      <c r="I236" s="5" t="s">
        <v>407</v>
      </c>
      <c r="J236" s="103" t="s">
        <v>636</v>
      </c>
      <c r="K236" s="6">
        <v>33.299999999999997</v>
      </c>
      <c r="L236" s="6">
        <v>12.46</v>
      </c>
      <c r="M236" s="7">
        <v>58</v>
      </c>
      <c r="N236" s="7">
        <v>109</v>
      </c>
      <c r="O236" s="8">
        <v>23.3</v>
      </c>
      <c r="P236" s="8">
        <v>0.4</v>
      </c>
      <c r="Q236" s="8">
        <v>4.0999999999999996</v>
      </c>
      <c r="R236" s="8">
        <v>5</v>
      </c>
      <c r="S236" s="8">
        <v>0.2</v>
      </c>
      <c r="T236" s="7">
        <v>1</v>
      </c>
      <c r="U236" s="7">
        <v>92</v>
      </c>
      <c r="V236" s="7">
        <v>10</v>
      </c>
      <c r="W236" s="7">
        <v>6</v>
      </c>
      <c r="X236" s="7">
        <v>22</v>
      </c>
      <c r="Y236" s="8">
        <v>0.3</v>
      </c>
      <c r="Z236" s="8">
        <v>0.2</v>
      </c>
      <c r="AA236" s="6">
        <v>0.02</v>
      </c>
      <c r="AB236" s="6">
        <v>0.06</v>
      </c>
      <c r="AC236" s="7">
        <v>0</v>
      </c>
      <c r="AD236" s="7">
        <v>0</v>
      </c>
      <c r="AE236" s="7">
        <v>180</v>
      </c>
      <c r="AF236" s="7">
        <v>1</v>
      </c>
      <c r="AG236" s="7">
        <v>180</v>
      </c>
      <c r="AH236" s="7">
        <v>15</v>
      </c>
      <c r="AI236" s="8">
        <v>0</v>
      </c>
      <c r="AJ236" s="8">
        <v>0.6</v>
      </c>
      <c r="AK236" s="8">
        <v>0</v>
      </c>
      <c r="AL236" s="8">
        <v>0.1</v>
      </c>
      <c r="AM236" s="8">
        <v>0</v>
      </c>
      <c r="AN236" s="7">
        <v>42</v>
      </c>
      <c r="AO236" s="6">
        <v>0.03</v>
      </c>
      <c r="AP236" s="6">
        <v>0.05</v>
      </c>
      <c r="AQ236" s="8">
        <v>0.2</v>
      </c>
      <c r="AR236" s="6">
        <v>0.06</v>
      </c>
      <c r="AS236" s="8">
        <v>0</v>
      </c>
      <c r="AT236" s="7">
        <v>44</v>
      </c>
      <c r="AU236" s="6">
        <v>0.28000000000000003</v>
      </c>
      <c r="AV236" s="7">
        <v>28</v>
      </c>
      <c r="AW236" s="6">
        <v>0.01</v>
      </c>
      <c r="AX236" s="6">
        <v>0.01</v>
      </c>
      <c r="AY236" s="6">
        <v>0.02</v>
      </c>
      <c r="AZ236" s="7">
        <v>0</v>
      </c>
      <c r="BA236" s="8">
        <v>0.2</v>
      </c>
      <c r="BB236" s="8">
        <v>0.9</v>
      </c>
      <c r="BC236" s="8">
        <v>1</v>
      </c>
      <c r="BD236" s="8">
        <v>0.3</v>
      </c>
      <c r="BE236" s="8">
        <v>0.8</v>
      </c>
      <c r="BF236" s="8">
        <v>0.1</v>
      </c>
      <c r="BG236" s="7">
        <v>0</v>
      </c>
      <c r="BH236" s="7">
        <v>0</v>
      </c>
      <c r="BI236" s="7">
        <v>0</v>
      </c>
      <c r="BJ236" s="7">
        <v>2</v>
      </c>
      <c r="BK236" s="8">
        <v>2.6</v>
      </c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9"/>
      <c r="CT236" s="1"/>
    </row>
    <row r="237" spans="1:107" ht="13.5" customHeight="1" x14ac:dyDescent="0.2">
      <c r="A237" s="4" t="s">
        <v>347</v>
      </c>
      <c r="B237" s="4" t="s">
        <v>87</v>
      </c>
      <c r="C237" s="10" t="s">
        <v>491</v>
      </c>
      <c r="D237" s="5" t="s">
        <v>350</v>
      </c>
      <c r="E237" s="10"/>
      <c r="F237" s="4" t="s">
        <v>736</v>
      </c>
      <c r="G237" s="4" t="s">
        <v>87</v>
      </c>
      <c r="H237" s="4" t="s">
        <v>737</v>
      </c>
      <c r="I237" s="5" t="s">
        <v>408</v>
      </c>
      <c r="J237" s="4" t="s">
        <v>566</v>
      </c>
      <c r="K237" s="6">
        <v>44</v>
      </c>
      <c r="L237" s="6">
        <v>5.41</v>
      </c>
      <c r="M237" s="7">
        <v>27</v>
      </c>
      <c r="N237" s="7">
        <v>63</v>
      </c>
      <c r="O237" s="8">
        <v>18.5</v>
      </c>
      <c r="P237" s="8">
        <v>0.1</v>
      </c>
      <c r="Q237" s="8">
        <v>1.3</v>
      </c>
      <c r="R237" s="8">
        <v>3.9</v>
      </c>
      <c r="S237" s="8">
        <v>0.5</v>
      </c>
      <c r="T237" s="7">
        <v>117</v>
      </c>
      <c r="U237" s="7">
        <v>98</v>
      </c>
      <c r="V237" s="7">
        <v>1</v>
      </c>
      <c r="W237" s="7">
        <v>5</v>
      </c>
      <c r="X237" s="7">
        <v>7</v>
      </c>
      <c r="Y237" s="8">
        <v>0.1</v>
      </c>
      <c r="Z237" s="8">
        <v>0.1</v>
      </c>
      <c r="AA237" s="6">
        <v>0.02</v>
      </c>
      <c r="AB237" s="6">
        <v>0.03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8">
        <v>0</v>
      </c>
      <c r="AJ237" s="8">
        <v>0.7</v>
      </c>
      <c r="AK237" s="8">
        <v>0</v>
      </c>
      <c r="AL237" s="8">
        <v>1.8</v>
      </c>
      <c r="AM237" s="8">
        <v>0.2</v>
      </c>
      <c r="AN237" s="7">
        <v>6</v>
      </c>
      <c r="AO237" s="6">
        <v>0.02</v>
      </c>
      <c r="AP237" s="6">
        <v>0.01</v>
      </c>
      <c r="AQ237" s="8">
        <v>0.2</v>
      </c>
      <c r="AR237" s="6">
        <v>0.05</v>
      </c>
      <c r="AS237" s="8">
        <v>0</v>
      </c>
      <c r="AT237" s="7">
        <v>5</v>
      </c>
      <c r="AU237" s="6">
        <v>0.11</v>
      </c>
      <c r="AV237" s="7">
        <v>6</v>
      </c>
      <c r="AW237" s="6">
        <v>0.38</v>
      </c>
      <c r="AX237" s="6">
        <v>2.0300000000000002</v>
      </c>
      <c r="AY237" s="6">
        <v>1.37</v>
      </c>
      <c r="AZ237" s="7">
        <v>0</v>
      </c>
      <c r="BA237" s="8">
        <v>0.2</v>
      </c>
      <c r="BB237" s="8">
        <v>0.3</v>
      </c>
      <c r="BC237" s="8">
        <v>0.5</v>
      </c>
      <c r="BD237" s="8">
        <v>0</v>
      </c>
      <c r="BE237" s="8">
        <v>0</v>
      </c>
      <c r="BF237" s="8">
        <v>2.9</v>
      </c>
      <c r="BG237" s="7">
        <v>0</v>
      </c>
      <c r="BH237" s="7">
        <v>0</v>
      </c>
      <c r="BI237" s="7">
        <v>0</v>
      </c>
      <c r="BJ237" s="7">
        <v>0</v>
      </c>
      <c r="BK237" s="8">
        <v>0</v>
      </c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9"/>
      <c r="CT237" s="1"/>
    </row>
    <row r="238" spans="1:107" ht="13.5" customHeight="1" x14ac:dyDescent="0.2">
      <c r="A238" s="4" t="s">
        <v>347</v>
      </c>
      <c r="B238" s="4" t="s">
        <v>87</v>
      </c>
      <c r="C238" s="10" t="s">
        <v>491</v>
      </c>
      <c r="D238" s="5" t="s">
        <v>351</v>
      </c>
      <c r="E238" s="4"/>
      <c r="F238" s="4" t="s">
        <v>736</v>
      </c>
      <c r="G238" s="4" t="s">
        <v>87</v>
      </c>
      <c r="H238" s="4" t="s">
        <v>737</v>
      </c>
      <c r="I238" s="5" t="s">
        <v>409</v>
      </c>
      <c r="J238" s="4" t="s">
        <v>353</v>
      </c>
      <c r="K238" s="6">
        <v>69</v>
      </c>
      <c r="L238" s="6">
        <v>64.62</v>
      </c>
      <c r="M238" s="7">
        <v>160</v>
      </c>
      <c r="N238" s="7">
        <v>268</v>
      </c>
      <c r="O238" s="8">
        <v>38.699999999999996</v>
      </c>
      <c r="P238" s="8">
        <v>3</v>
      </c>
      <c r="Q238" s="8">
        <v>9.6</v>
      </c>
      <c r="R238" s="8">
        <v>16.599999999999998</v>
      </c>
      <c r="S238" s="8">
        <v>0.2</v>
      </c>
      <c r="T238" s="7">
        <v>15</v>
      </c>
      <c r="U238" s="7">
        <v>60</v>
      </c>
      <c r="V238" s="7">
        <v>6</v>
      </c>
      <c r="W238" s="7">
        <v>2</v>
      </c>
      <c r="X238" s="7">
        <v>5</v>
      </c>
      <c r="Y238" s="8">
        <v>0</v>
      </c>
      <c r="Z238" s="8">
        <v>0</v>
      </c>
      <c r="AA238" s="6">
        <v>0.01</v>
      </c>
      <c r="AB238" s="6">
        <v>0.02</v>
      </c>
      <c r="AC238" s="7">
        <v>0</v>
      </c>
      <c r="AD238" s="7">
        <v>660</v>
      </c>
      <c r="AE238" s="7">
        <v>1390</v>
      </c>
      <c r="AF238" s="7">
        <v>1</v>
      </c>
      <c r="AG238" s="7">
        <v>1720</v>
      </c>
      <c r="AH238" s="7">
        <v>144</v>
      </c>
      <c r="AI238" s="8">
        <v>0</v>
      </c>
      <c r="AJ238" s="8">
        <v>0.30000000000000004</v>
      </c>
      <c r="AK238" s="8">
        <v>0</v>
      </c>
      <c r="AL238" s="8">
        <v>0.6</v>
      </c>
      <c r="AM238" s="8">
        <v>0</v>
      </c>
      <c r="AN238" s="7">
        <v>7</v>
      </c>
      <c r="AO238" s="6">
        <v>0.01</v>
      </c>
      <c r="AP238" s="6">
        <v>0.01</v>
      </c>
      <c r="AQ238" s="8">
        <v>0.2</v>
      </c>
      <c r="AR238" s="6">
        <v>0.02</v>
      </c>
      <c r="AS238" s="8">
        <v>0</v>
      </c>
      <c r="AT238" s="7">
        <v>4</v>
      </c>
      <c r="AU238" s="6">
        <v>7.0000000000000007E-2</v>
      </c>
      <c r="AV238" s="7">
        <v>1</v>
      </c>
      <c r="AW238" s="6">
        <v>0</v>
      </c>
      <c r="AX238" s="6">
        <v>0</v>
      </c>
      <c r="AY238" s="6">
        <v>0.01</v>
      </c>
      <c r="AZ238" s="7">
        <v>0</v>
      </c>
      <c r="BA238" s="8">
        <v>0.1</v>
      </c>
      <c r="BB238" s="8">
        <v>0.4</v>
      </c>
      <c r="BC238" s="8">
        <v>0.6</v>
      </c>
      <c r="BD238" s="8">
        <v>0.5</v>
      </c>
      <c r="BE238" s="8">
        <v>0.1</v>
      </c>
      <c r="BF238" s="8">
        <v>0</v>
      </c>
      <c r="BG238" s="7">
        <v>0</v>
      </c>
      <c r="BH238" s="7">
        <v>0</v>
      </c>
      <c r="BI238" s="7">
        <v>0</v>
      </c>
      <c r="BJ238" s="7">
        <v>0</v>
      </c>
      <c r="BK238" s="8">
        <v>0</v>
      </c>
      <c r="BL238" s="4"/>
      <c r="BM238" s="4"/>
      <c r="BN238" s="4"/>
      <c r="BO238" s="4" t="s">
        <v>671</v>
      </c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 t="s">
        <v>671</v>
      </c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9"/>
      <c r="CT238" s="1"/>
    </row>
    <row r="239" spans="1:107" ht="13.5" customHeight="1" x14ac:dyDescent="0.2">
      <c r="A239" s="4" t="s">
        <v>347</v>
      </c>
      <c r="B239" s="4" t="s">
        <v>87</v>
      </c>
      <c r="C239" s="10" t="s">
        <v>491</v>
      </c>
      <c r="D239" s="5" t="s">
        <v>352</v>
      </c>
      <c r="E239" s="4"/>
      <c r="F239" s="4" t="s">
        <v>736</v>
      </c>
      <c r="G239" s="4" t="s">
        <v>87</v>
      </c>
      <c r="H239" s="4" t="s">
        <v>737</v>
      </c>
      <c r="I239" s="5" t="s">
        <v>410</v>
      </c>
      <c r="J239" s="4" t="s">
        <v>556</v>
      </c>
      <c r="K239" s="6">
        <v>90</v>
      </c>
      <c r="L239" s="6">
        <v>28.08</v>
      </c>
      <c r="M239" s="7">
        <v>315</v>
      </c>
      <c r="N239" s="7">
        <v>1324</v>
      </c>
      <c r="O239" s="8">
        <v>13.5</v>
      </c>
      <c r="P239" s="8">
        <v>5.6000000000000005</v>
      </c>
      <c r="Q239" s="8">
        <v>0.89999999999999991</v>
      </c>
      <c r="R239" s="8">
        <v>69.599999999999994</v>
      </c>
      <c r="S239" s="8">
        <v>1.3</v>
      </c>
      <c r="T239" s="7">
        <v>201</v>
      </c>
      <c r="U239" s="7">
        <v>248</v>
      </c>
      <c r="V239" s="7">
        <v>82</v>
      </c>
      <c r="W239" s="7">
        <v>14</v>
      </c>
      <c r="X239" s="7">
        <v>99</v>
      </c>
      <c r="Y239" s="8">
        <v>0.3</v>
      </c>
      <c r="Z239" s="8">
        <v>0.4</v>
      </c>
      <c r="AA239" s="6">
        <v>9.9999999999999992E-2</v>
      </c>
      <c r="AB239" s="6">
        <v>0.21</v>
      </c>
      <c r="AC239" s="7">
        <v>25</v>
      </c>
      <c r="AD239" s="7">
        <v>0</v>
      </c>
      <c r="AE239" s="7">
        <v>14</v>
      </c>
      <c r="AF239" s="7">
        <v>0</v>
      </c>
      <c r="AG239" s="7">
        <v>37</v>
      </c>
      <c r="AH239" s="7">
        <v>27</v>
      </c>
      <c r="AI239" s="8">
        <v>0.5</v>
      </c>
      <c r="AJ239" s="8">
        <v>0.9</v>
      </c>
      <c r="AK239" s="8">
        <v>0</v>
      </c>
      <c r="AL239" s="8">
        <v>0</v>
      </c>
      <c r="AM239" s="8">
        <v>0</v>
      </c>
      <c r="AN239" s="7">
        <v>15</v>
      </c>
      <c r="AO239" s="6">
        <v>0.06</v>
      </c>
      <c r="AP239" s="6">
        <v>0.06</v>
      </c>
      <c r="AQ239" s="8">
        <v>0.4</v>
      </c>
      <c r="AR239" s="6">
        <v>0.13</v>
      </c>
      <c r="AS239" s="8">
        <v>0.3</v>
      </c>
      <c r="AT239" s="7">
        <v>29</v>
      </c>
      <c r="AU239" s="6">
        <v>0.48000000000000004</v>
      </c>
      <c r="AV239" s="7">
        <v>15</v>
      </c>
      <c r="AW239" s="6">
        <v>2.3000000000000003</v>
      </c>
      <c r="AX239" s="6">
        <v>3.35</v>
      </c>
      <c r="AY239" s="6">
        <v>2.58</v>
      </c>
      <c r="AZ239" s="7">
        <v>11</v>
      </c>
      <c r="BA239" s="8">
        <v>0.3</v>
      </c>
      <c r="BB239" s="8">
        <v>0.8</v>
      </c>
      <c r="BC239" s="8">
        <v>1.1000000000000001</v>
      </c>
      <c r="BD239" s="8">
        <v>0</v>
      </c>
      <c r="BE239" s="8">
        <v>0.5</v>
      </c>
      <c r="BF239" s="8">
        <v>0.1</v>
      </c>
      <c r="BG239" s="7">
        <v>1</v>
      </c>
      <c r="BH239" s="7">
        <v>0</v>
      </c>
      <c r="BI239" s="7">
        <v>1</v>
      </c>
      <c r="BJ239" s="7">
        <v>2</v>
      </c>
      <c r="BK239" s="8">
        <v>2.1</v>
      </c>
      <c r="BL239" s="4"/>
      <c r="BM239" s="4"/>
      <c r="BN239" s="4" t="s">
        <v>671</v>
      </c>
      <c r="BO239" s="4" t="s">
        <v>671</v>
      </c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 t="s">
        <v>671</v>
      </c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9"/>
      <c r="CT239" s="1"/>
    </row>
    <row r="240" spans="1:107" s="64" customFormat="1" ht="13.5" customHeight="1" x14ac:dyDescent="0.2">
      <c r="A240" s="58" t="s">
        <v>347</v>
      </c>
      <c r="B240" s="58" t="s">
        <v>87</v>
      </c>
      <c r="C240" s="65" t="s">
        <v>491</v>
      </c>
      <c r="D240" s="59" t="s">
        <v>354</v>
      </c>
      <c r="E240" s="58"/>
      <c r="F240" s="58" t="s">
        <v>738</v>
      </c>
      <c r="G240" s="58" t="s">
        <v>87</v>
      </c>
      <c r="H240" s="58" t="s">
        <v>739</v>
      </c>
      <c r="I240" s="59" t="s">
        <v>411</v>
      </c>
      <c r="J240" s="58" t="s">
        <v>674</v>
      </c>
      <c r="K240" s="60">
        <v>181</v>
      </c>
      <c r="L240" s="60">
        <v>11.25</v>
      </c>
      <c r="M240" s="61">
        <v>25</v>
      </c>
      <c r="N240" s="61">
        <v>16</v>
      </c>
      <c r="O240" s="62">
        <v>24.1</v>
      </c>
      <c r="P240" s="62">
        <v>1.2</v>
      </c>
      <c r="Q240" s="62">
        <v>0.4</v>
      </c>
      <c r="R240" s="62">
        <v>4.2</v>
      </c>
      <c r="S240" s="62">
        <v>0.4</v>
      </c>
      <c r="T240" s="61">
        <v>1</v>
      </c>
      <c r="U240" s="61">
        <v>101</v>
      </c>
      <c r="V240" s="61">
        <v>8</v>
      </c>
      <c r="W240" s="61">
        <v>24</v>
      </c>
      <c r="X240" s="61">
        <v>97</v>
      </c>
      <c r="Y240" s="62">
        <v>0.8</v>
      </c>
      <c r="Z240" s="62">
        <v>1.2</v>
      </c>
      <c r="AA240" s="60">
        <v>0.2</v>
      </c>
      <c r="AB240" s="60">
        <v>0.73</v>
      </c>
      <c r="AC240" s="61">
        <v>0</v>
      </c>
      <c r="AD240" s="61">
        <v>0</v>
      </c>
      <c r="AE240" s="61">
        <v>0</v>
      </c>
      <c r="AF240" s="61">
        <v>0</v>
      </c>
      <c r="AG240" s="61">
        <v>0</v>
      </c>
      <c r="AH240" s="61">
        <v>0</v>
      </c>
      <c r="AI240" s="62">
        <v>0</v>
      </c>
      <c r="AJ240" s="62">
        <v>0</v>
      </c>
      <c r="AK240" s="62">
        <v>0</v>
      </c>
      <c r="AL240" s="62">
        <v>0</v>
      </c>
      <c r="AM240" s="62">
        <v>0</v>
      </c>
      <c r="AN240" s="61">
        <v>0</v>
      </c>
      <c r="AO240" s="60">
        <v>0.08</v>
      </c>
      <c r="AP240" s="60">
        <v>0.02</v>
      </c>
      <c r="AQ240" s="62">
        <v>1.5</v>
      </c>
      <c r="AR240" s="60">
        <v>0.11</v>
      </c>
      <c r="AS240" s="62">
        <v>0</v>
      </c>
      <c r="AT240" s="61">
        <v>11</v>
      </c>
      <c r="AU240" s="60">
        <v>0.55000000000000004</v>
      </c>
      <c r="AV240" s="61">
        <v>0</v>
      </c>
      <c r="AW240" s="60">
        <v>0.28999999999999998</v>
      </c>
      <c r="AX240" s="60">
        <v>0.16999999999999998</v>
      </c>
      <c r="AY240" s="60">
        <v>0.33</v>
      </c>
      <c r="AZ240" s="61">
        <v>0</v>
      </c>
      <c r="BA240" s="62">
        <v>0.8</v>
      </c>
      <c r="BB240" s="62">
        <v>1</v>
      </c>
      <c r="BC240" s="62">
        <v>2.6</v>
      </c>
      <c r="BD240" s="62">
        <v>0.7</v>
      </c>
      <c r="BE240" s="62">
        <v>1.1000000000000001</v>
      </c>
      <c r="BF240" s="62">
        <v>0.2</v>
      </c>
      <c r="BG240" s="61">
        <v>0</v>
      </c>
      <c r="BH240" s="61">
        <v>0</v>
      </c>
      <c r="BI240" s="61">
        <v>0</v>
      </c>
      <c r="BJ240" s="61">
        <v>2</v>
      </c>
      <c r="BK240" s="62">
        <v>0.5</v>
      </c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63"/>
      <c r="CO240" s="67">
        <f>SUM(M234:M240)</f>
        <v>738</v>
      </c>
      <c r="CP240" s="68">
        <f>SUM(P234:P240)</f>
        <v>29.2</v>
      </c>
      <c r="CQ240" s="68">
        <f>SUM(Q234:Q240)</f>
        <v>21</v>
      </c>
      <c r="CR240" s="68">
        <f>SUM(R234:R240)</f>
        <v>107.8</v>
      </c>
      <c r="CS240" s="68">
        <f>SUM(BD234:BD240)</f>
        <v>2.8</v>
      </c>
      <c r="CT240" s="82">
        <v>153.5</v>
      </c>
      <c r="CU240" s="78">
        <f>$CP240*4/CO240*100</f>
        <v>15.826558265582655</v>
      </c>
      <c r="CV240" s="78">
        <f>CQ240*9/CO240*100</f>
        <v>25.609756097560975</v>
      </c>
      <c r="CW240" s="78">
        <f>CR240*4/CO240*100</f>
        <v>58.428184281842817</v>
      </c>
      <c r="CX240" s="79" t="str">
        <f>IF(AND(CO240&gt;=650,CO240&lt;=850),"○","×")</f>
        <v>○</v>
      </c>
      <c r="CY240" s="79" t="str">
        <f>IF((CS240&lt;3.5),"○","×")</f>
        <v>○</v>
      </c>
      <c r="CZ240" s="79" t="str">
        <f>IF(AND(CT240&gt;=140),"○","×")</f>
        <v>○</v>
      </c>
      <c r="DA240" s="79" t="str">
        <f>IF(AND(CU240&gt;=12.5,CU240&lt;=20.4),"○","×")</f>
        <v>○</v>
      </c>
      <c r="DB240" s="79" t="str">
        <f>IF(AND(CV240&gt;=20.4,CV240&lt;=30.4),"○","×")</f>
        <v>○</v>
      </c>
      <c r="DC240" s="79" t="str">
        <f>IF(AND(CW240&gt;=49.5,CW240&lt;=65.4),"○","×")</f>
        <v>○</v>
      </c>
    </row>
    <row r="241" spans="1:107" ht="13.5" customHeight="1" x14ac:dyDescent="0.2">
      <c r="A241" s="89" t="s">
        <v>355</v>
      </c>
      <c r="B241" s="89" t="s">
        <v>87</v>
      </c>
      <c r="C241" s="92" t="s">
        <v>492</v>
      </c>
      <c r="D241" s="90" t="s">
        <v>356</v>
      </c>
      <c r="E241" s="92" t="s">
        <v>492</v>
      </c>
      <c r="F241" s="94" t="s">
        <v>738</v>
      </c>
      <c r="G241" s="94" t="s">
        <v>87</v>
      </c>
      <c r="H241" s="94" t="s">
        <v>739</v>
      </c>
      <c r="I241" s="90" t="s">
        <v>413</v>
      </c>
      <c r="J241" s="94" t="s">
        <v>869</v>
      </c>
      <c r="K241" s="91">
        <v>125.32</v>
      </c>
      <c r="L241" s="91">
        <v>123.36</v>
      </c>
      <c r="M241" s="95">
        <v>116</v>
      </c>
      <c r="N241" s="95">
        <v>0</v>
      </c>
      <c r="O241" s="96">
        <v>97.300000000000011</v>
      </c>
      <c r="P241" s="96">
        <v>17.7</v>
      </c>
      <c r="Q241" s="96">
        <v>2.1</v>
      </c>
      <c r="R241" s="96">
        <v>5.5</v>
      </c>
      <c r="S241" s="96">
        <v>1</v>
      </c>
      <c r="T241" s="95">
        <v>289</v>
      </c>
      <c r="U241" s="95">
        <v>45</v>
      </c>
      <c r="V241" s="95">
        <v>6</v>
      </c>
      <c r="W241" s="95">
        <v>3</v>
      </c>
      <c r="X241" s="95">
        <v>4</v>
      </c>
      <c r="Y241" s="96">
        <v>0</v>
      </c>
      <c r="Z241" s="96">
        <v>0</v>
      </c>
      <c r="AA241" s="97">
        <v>0</v>
      </c>
      <c r="AB241" s="97">
        <v>0.02</v>
      </c>
      <c r="AC241" s="95">
        <v>0</v>
      </c>
      <c r="AD241" s="95">
        <v>0</v>
      </c>
      <c r="AE241" s="95">
        <v>4</v>
      </c>
      <c r="AF241" s="95">
        <v>0</v>
      </c>
      <c r="AG241" s="95">
        <v>4</v>
      </c>
      <c r="AH241" s="95">
        <v>0</v>
      </c>
      <c r="AI241" s="96">
        <v>0</v>
      </c>
      <c r="AJ241" s="96">
        <v>0</v>
      </c>
      <c r="AK241" s="96">
        <v>0</v>
      </c>
      <c r="AL241" s="96">
        <v>0</v>
      </c>
      <c r="AM241" s="96">
        <v>0</v>
      </c>
      <c r="AN241" s="95">
        <v>29</v>
      </c>
      <c r="AO241" s="97">
        <v>0</v>
      </c>
      <c r="AP241" s="97">
        <v>0</v>
      </c>
      <c r="AQ241" s="96">
        <v>0</v>
      </c>
      <c r="AR241" s="97">
        <v>0.02</v>
      </c>
      <c r="AS241" s="96">
        <v>0</v>
      </c>
      <c r="AT241" s="95">
        <v>9</v>
      </c>
      <c r="AU241" s="97">
        <v>0.03</v>
      </c>
      <c r="AV241" s="95">
        <v>3</v>
      </c>
      <c r="AW241" s="97">
        <v>0</v>
      </c>
      <c r="AX241" s="97">
        <v>0</v>
      </c>
      <c r="AY241" s="97">
        <v>0</v>
      </c>
      <c r="AZ241" s="95">
        <v>0</v>
      </c>
      <c r="BA241" s="96">
        <v>0.1</v>
      </c>
      <c r="BB241" s="96">
        <v>0.2</v>
      </c>
      <c r="BC241" s="96">
        <v>0.30000000000000004</v>
      </c>
      <c r="BD241" s="96">
        <v>1.8</v>
      </c>
      <c r="BE241" s="96">
        <v>0.2</v>
      </c>
      <c r="BF241" s="96">
        <v>0</v>
      </c>
      <c r="BG241" s="95">
        <v>0</v>
      </c>
      <c r="BH241" s="95">
        <v>0</v>
      </c>
      <c r="BI241" s="95">
        <v>0</v>
      </c>
      <c r="BJ241" s="95">
        <v>0</v>
      </c>
      <c r="BK241" s="96">
        <v>0.1</v>
      </c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 t="s">
        <v>671</v>
      </c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8"/>
      <c r="CT241" s="1"/>
    </row>
    <row r="242" spans="1:107" ht="13.5" customHeight="1" x14ac:dyDescent="0.2">
      <c r="A242" s="4" t="s">
        <v>355</v>
      </c>
      <c r="B242" s="4" t="s">
        <v>87</v>
      </c>
      <c r="C242" s="10" t="s">
        <v>492</v>
      </c>
      <c r="D242" s="5" t="s">
        <v>357</v>
      </c>
      <c r="E242" s="10" t="s">
        <v>664</v>
      </c>
      <c r="F242" s="4" t="s">
        <v>738</v>
      </c>
      <c r="G242" s="4" t="s">
        <v>87</v>
      </c>
      <c r="H242" s="4" t="s">
        <v>739</v>
      </c>
      <c r="I242" s="5" t="s">
        <v>414</v>
      </c>
      <c r="J242" s="4" t="s">
        <v>568</v>
      </c>
      <c r="K242" s="6">
        <v>40.250000000000007</v>
      </c>
      <c r="L242" s="6">
        <v>13.92</v>
      </c>
      <c r="M242" s="7">
        <v>29</v>
      </c>
      <c r="N242" s="7">
        <v>0</v>
      </c>
      <c r="O242" s="8">
        <v>32.4</v>
      </c>
      <c r="P242" s="8">
        <v>0.6</v>
      </c>
      <c r="Q242" s="8">
        <v>0</v>
      </c>
      <c r="R242" s="8">
        <v>6.7</v>
      </c>
      <c r="S242" s="8">
        <v>3</v>
      </c>
      <c r="T242" s="7">
        <v>780</v>
      </c>
      <c r="U242" s="7">
        <v>352</v>
      </c>
      <c r="V242" s="7">
        <v>30</v>
      </c>
      <c r="W242" s="7">
        <v>32</v>
      </c>
      <c r="X242" s="7">
        <v>177</v>
      </c>
      <c r="Y242" s="8">
        <v>0.5</v>
      </c>
      <c r="Z242" s="8">
        <v>0.5</v>
      </c>
      <c r="AA242" s="6">
        <v>0.03</v>
      </c>
      <c r="AB242" s="6">
        <v>6.9999999999999993E-2</v>
      </c>
      <c r="AC242" s="7">
        <v>43</v>
      </c>
      <c r="AD242" s="7">
        <v>0</v>
      </c>
      <c r="AE242" s="7">
        <v>0</v>
      </c>
      <c r="AF242" s="7">
        <v>0</v>
      </c>
      <c r="AG242" s="7">
        <v>0</v>
      </c>
      <c r="AH242" s="7">
        <v>43</v>
      </c>
      <c r="AI242" s="8">
        <v>1</v>
      </c>
      <c r="AJ242" s="8">
        <v>0.9</v>
      </c>
      <c r="AK242" s="8">
        <v>0</v>
      </c>
      <c r="AL242" s="8">
        <v>0</v>
      </c>
      <c r="AM242" s="8">
        <v>0</v>
      </c>
      <c r="AN242" s="7">
        <v>0</v>
      </c>
      <c r="AO242" s="6">
        <v>0.05</v>
      </c>
      <c r="AP242" s="6">
        <v>0.17</v>
      </c>
      <c r="AQ242" s="8">
        <v>1.4000000000000001</v>
      </c>
      <c r="AR242" s="6">
        <v>0.08</v>
      </c>
      <c r="AS242" s="8">
        <v>0.7</v>
      </c>
      <c r="AT242" s="7">
        <v>15</v>
      </c>
      <c r="AU242" s="6">
        <v>0.44</v>
      </c>
      <c r="AV242" s="7">
        <v>0</v>
      </c>
      <c r="AW242" s="6">
        <v>0.24</v>
      </c>
      <c r="AX242" s="6">
        <v>0.42</v>
      </c>
      <c r="AY242" s="6">
        <v>0.28999999999999998</v>
      </c>
      <c r="AZ242" s="7">
        <v>49</v>
      </c>
      <c r="BA242" s="8">
        <v>0</v>
      </c>
      <c r="BB242" s="8">
        <v>0</v>
      </c>
      <c r="BC242" s="8">
        <v>0</v>
      </c>
      <c r="BD242" s="8">
        <v>0.2</v>
      </c>
      <c r="BE242" s="8">
        <v>0</v>
      </c>
      <c r="BF242" s="8">
        <v>0</v>
      </c>
      <c r="BG242" s="7">
        <v>0</v>
      </c>
      <c r="BH242" s="7">
        <v>0</v>
      </c>
      <c r="BI242" s="7">
        <v>0</v>
      </c>
      <c r="BJ242" s="7">
        <v>0</v>
      </c>
      <c r="BK242" s="8">
        <v>0</v>
      </c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 t="s">
        <v>671</v>
      </c>
      <c r="CJ242" s="4"/>
      <c r="CK242" s="4"/>
      <c r="CL242" s="4"/>
      <c r="CM242" s="9"/>
      <c r="CT242" s="1"/>
    </row>
    <row r="243" spans="1:107" ht="13.5" customHeight="1" x14ac:dyDescent="0.2">
      <c r="A243" s="103" t="s">
        <v>355</v>
      </c>
      <c r="B243" s="103" t="s">
        <v>87</v>
      </c>
      <c r="C243" s="10" t="s">
        <v>492</v>
      </c>
      <c r="D243" s="5" t="s">
        <v>358</v>
      </c>
      <c r="E243" s="10"/>
      <c r="F243" s="103" t="s">
        <v>738</v>
      </c>
      <c r="G243" s="103" t="s">
        <v>87</v>
      </c>
      <c r="H243" s="103" t="s">
        <v>739</v>
      </c>
      <c r="I243" s="5" t="s">
        <v>415</v>
      </c>
      <c r="J243" s="103" t="s">
        <v>613</v>
      </c>
      <c r="K243" s="6">
        <v>30</v>
      </c>
      <c r="L243" s="6">
        <v>14.1</v>
      </c>
      <c r="M243" s="7">
        <v>11</v>
      </c>
      <c r="N243" s="7">
        <v>47</v>
      </c>
      <c r="O243" s="8">
        <v>25.9</v>
      </c>
      <c r="P243" s="8">
        <v>1.6</v>
      </c>
      <c r="Q243" s="8">
        <v>0.2</v>
      </c>
      <c r="R243" s="8">
        <v>2</v>
      </c>
      <c r="S243" s="8">
        <v>0.4</v>
      </c>
      <c r="T243" s="7">
        <v>78</v>
      </c>
      <c r="U243" s="7">
        <v>136</v>
      </c>
      <c r="V243" s="7">
        <v>1</v>
      </c>
      <c r="W243" s="7">
        <v>7</v>
      </c>
      <c r="X243" s="7">
        <v>10</v>
      </c>
      <c r="Y243" s="8">
        <v>0.2</v>
      </c>
      <c r="Z243" s="8">
        <v>0.1</v>
      </c>
      <c r="AA243" s="6">
        <v>0.03</v>
      </c>
      <c r="AB243" s="6">
        <v>0.04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7">
        <v>0</v>
      </c>
      <c r="AO243" s="6">
        <v>0.02</v>
      </c>
      <c r="AP243" s="6">
        <v>0.01</v>
      </c>
      <c r="AQ243" s="8">
        <v>0.3</v>
      </c>
      <c r="AR243" s="6">
        <v>7.0000000000000007E-2</v>
      </c>
      <c r="AS243" s="8">
        <v>0</v>
      </c>
      <c r="AT243" s="7">
        <v>7</v>
      </c>
      <c r="AU243" s="6">
        <v>0.15</v>
      </c>
      <c r="AV243" s="7">
        <v>8</v>
      </c>
      <c r="AW243" s="6">
        <v>0</v>
      </c>
      <c r="AX243" s="6">
        <v>0</v>
      </c>
      <c r="AY243" s="6">
        <v>0.01</v>
      </c>
      <c r="AZ243" s="7">
        <v>0</v>
      </c>
      <c r="BA243" s="8">
        <v>0.2</v>
      </c>
      <c r="BB243" s="8">
        <v>0.4</v>
      </c>
      <c r="BC243" s="8">
        <v>0.6</v>
      </c>
      <c r="BD243" s="8">
        <v>0</v>
      </c>
      <c r="BE243" s="8">
        <v>0</v>
      </c>
      <c r="BF243" s="8">
        <v>0</v>
      </c>
      <c r="BG243" s="7">
        <v>0</v>
      </c>
      <c r="BH243" s="7">
        <v>0</v>
      </c>
      <c r="BI243" s="7">
        <v>0</v>
      </c>
      <c r="BJ243" s="7">
        <v>0</v>
      </c>
      <c r="BK243" s="8">
        <v>0</v>
      </c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9"/>
      <c r="CT243" s="1"/>
    </row>
    <row r="244" spans="1:107" ht="13.5" customHeight="1" x14ac:dyDescent="0.2">
      <c r="A244" s="4" t="s">
        <v>355</v>
      </c>
      <c r="B244" s="4" t="s">
        <v>87</v>
      </c>
      <c r="C244" s="10" t="s">
        <v>492</v>
      </c>
      <c r="D244" s="5" t="s">
        <v>358</v>
      </c>
      <c r="E244" s="10"/>
      <c r="F244" s="4" t="s">
        <v>738</v>
      </c>
      <c r="G244" s="4" t="s">
        <v>87</v>
      </c>
      <c r="H244" s="4" t="s">
        <v>739</v>
      </c>
      <c r="I244" s="5" t="s">
        <v>418</v>
      </c>
      <c r="J244" s="4" t="s">
        <v>647</v>
      </c>
      <c r="K244" s="6">
        <v>44</v>
      </c>
      <c r="L244" s="6">
        <v>5.41</v>
      </c>
      <c r="M244" s="7">
        <v>27</v>
      </c>
      <c r="N244" s="7">
        <v>63</v>
      </c>
      <c r="O244" s="8">
        <v>18.5</v>
      </c>
      <c r="P244" s="8">
        <v>0.1</v>
      </c>
      <c r="Q244" s="8">
        <v>1.3</v>
      </c>
      <c r="R244" s="8">
        <v>3.9</v>
      </c>
      <c r="S244" s="8">
        <v>0.4</v>
      </c>
      <c r="T244" s="7">
        <v>2</v>
      </c>
      <c r="U244" s="7">
        <v>138</v>
      </c>
      <c r="V244" s="7">
        <v>15</v>
      </c>
      <c r="W244" s="7">
        <v>9</v>
      </c>
      <c r="X244" s="7">
        <v>33</v>
      </c>
      <c r="Y244" s="8">
        <v>0.4</v>
      </c>
      <c r="Z244" s="8">
        <v>0.2</v>
      </c>
      <c r="AA244" s="6">
        <v>0.03</v>
      </c>
      <c r="AB244" s="6">
        <v>0.08</v>
      </c>
      <c r="AC244" s="7">
        <v>0</v>
      </c>
      <c r="AD244" s="7">
        <v>0</v>
      </c>
      <c r="AE244" s="7">
        <v>270</v>
      </c>
      <c r="AF244" s="7">
        <v>2</v>
      </c>
      <c r="AG244" s="7">
        <v>270</v>
      </c>
      <c r="AH244" s="7">
        <v>23</v>
      </c>
      <c r="AI244" s="8">
        <v>0</v>
      </c>
      <c r="AJ244" s="8">
        <v>0.9</v>
      </c>
      <c r="AK244" s="8">
        <v>0</v>
      </c>
      <c r="AL244" s="8">
        <v>0.1</v>
      </c>
      <c r="AM244" s="8">
        <v>0</v>
      </c>
      <c r="AN244" s="7">
        <v>63</v>
      </c>
      <c r="AO244" s="6">
        <v>0.05</v>
      </c>
      <c r="AP244" s="6">
        <v>7.0000000000000007E-2</v>
      </c>
      <c r="AQ244" s="8">
        <v>0.3</v>
      </c>
      <c r="AR244" s="6">
        <v>0.09</v>
      </c>
      <c r="AS244" s="8">
        <v>0</v>
      </c>
      <c r="AT244" s="7">
        <v>66</v>
      </c>
      <c r="AU244" s="6">
        <v>0.43</v>
      </c>
      <c r="AV244" s="7">
        <v>42</v>
      </c>
      <c r="AW244" s="6">
        <v>0.02</v>
      </c>
      <c r="AX244" s="6">
        <v>0.02</v>
      </c>
      <c r="AY244" s="6">
        <v>0.03</v>
      </c>
      <c r="AZ244" s="7">
        <v>0</v>
      </c>
      <c r="BA244" s="8">
        <v>0.3</v>
      </c>
      <c r="BB244" s="8">
        <v>1.3</v>
      </c>
      <c r="BC244" s="8">
        <v>1.5</v>
      </c>
      <c r="BD244" s="8">
        <v>0</v>
      </c>
      <c r="BE244" s="8">
        <v>1.1000000000000001</v>
      </c>
      <c r="BF244" s="8">
        <v>0.1</v>
      </c>
      <c r="BG244" s="7">
        <v>0</v>
      </c>
      <c r="BH244" s="7">
        <v>1</v>
      </c>
      <c r="BI244" s="7">
        <v>0</v>
      </c>
      <c r="BJ244" s="7">
        <v>3</v>
      </c>
      <c r="BK244" s="8">
        <v>3.9</v>
      </c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9"/>
      <c r="CT244" s="1"/>
    </row>
    <row r="245" spans="1:107" ht="13.5" customHeight="1" x14ac:dyDescent="0.2">
      <c r="A245" s="4" t="s">
        <v>355</v>
      </c>
      <c r="B245" s="4" t="s">
        <v>87</v>
      </c>
      <c r="C245" s="10" t="s">
        <v>492</v>
      </c>
      <c r="D245" s="5" t="s">
        <v>359</v>
      </c>
      <c r="E245" s="4"/>
      <c r="F245" s="4" t="s">
        <v>738</v>
      </c>
      <c r="G245" s="4" t="s">
        <v>87</v>
      </c>
      <c r="H245" s="4" t="s">
        <v>739</v>
      </c>
      <c r="I245" s="5" t="s">
        <v>419</v>
      </c>
      <c r="J245" s="4" t="s">
        <v>870</v>
      </c>
      <c r="K245" s="6">
        <v>115.5</v>
      </c>
      <c r="L245" s="6">
        <v>47</v>
      </c>
      <c r="M245" s="7">
        <v>185</v>
      </c>
      <c r="N245" s="7">
        <v>168</v>
      </c>
      <c r="O245" s="8">
        <v>47.400000000000006</v>
      </c>
      <c r="P245" s="8">
        <v>5.3999999999999995</v>
      </c>
      <c r="Q245" s="8">
        <v>12.899999999999999</v>
      </c>
      <c r="R245" s="8">
        <v>12.7</v>
      </c>
      <c r="S245" s="8">
        <v>0.2</v>
      </c>
      <c r="T245" s="7">
        <v>15</v>
      </c>
      <c r="U245" s="7">
        <v>60</v>
      </c>
      <c r="V245" s="7">
        <v>6</v>
      </c>
      <c r="W245" s="7">
        <v>2</v>
      </c>
      <c r="X245" s="7">
        <v>5</v>
      </c>
      <c r="Y245" s="8">
        <v>0</v>
      </c>
      <c r="Z245" s="8">
        <v>0</v>
      </c>
      <c r="AA245" s="6">
        <v>0.01</v>
      </c>
      <c r="AB245" s="6">
        <v>0.02</v>
      </c>
      <c r="AC245" s="7">
        <v>0</v>
      </c>
      <c r="AD245" s="7">
        <v>660</v>
      </c>
      <c r="AE245" s="7">
        <v>1390</v>
      </c>
      <c r="AF245" s="7">
        <v>1</v>
      </c>
      <c r="AG245" s="7">
        <v>1720</v>
      </c>
      <c r="AH245" s="7">
        <v>144</v>
      </c>
      <c r="AI245" s="8">
        <v>0</v>
      </c>
      <c r="AJ245" s="8">
        <v>0.30000000000000004</v>
      </c>
      <c r="AK245" s="8">
        <v>0</v>
      </c>
      <c r="AL245" s="8">
        <v>0.6</v>
      </c>
      <c r="AM245" s="8">
        <v>0</v>
      </c>
      <c r="AN245" s="7">
        <v>7</v>
      </c>
      <c r="AO245" s="6">
        <v>0.01</v>
      </c>
      <c r="AP245" s="6">
        <v>0.01</v>
      </c>
      <c r="AQ245" s="8">
        <v>0.2</v>
      </c>
      <c r="AR245" s="6">
        <v>0.02</v>
      </c>
      <c r="AS245" s="8">
        <v>0</v>
      </c>
      <c r="AT245" s="7">
        <v>4</v>
      </c>
      <c r="AU245" s="6">
        <v>7.0000000000000007E-2</v>
      </c>
      <c r="AV245" s="7">
        <v>1</v>
      </c>
      <c r="AW245" s="6">
        <v>0</v>
      </c>
      <c r="AX245" s="6">
        <v>0</v>
      </c>
      <c r="AY245" s="6">
        <v>0.01</v>
      </c>
      <c r="AZ245" s="7">
        <v>0</v>
      </c>
      <c r="BA245" s="8">
        <v>0.1</v>
      </c>
      <c r="BB245" s="8">
        <v>0.4</v>
      </c>
      <c r="BC245" s="8">
        <v>0.6</v>
      </c>
      <c r="BD245" s="8">
        <v>0.60000000000000009</v>
      </c>
      <c r="BE245" s="8">
        <v>0.1</v>
      </c>
      <c r="BF245" s="8">
        <v>0</v>
      </c>
      <c r="BG245" s="7">
        <v>0</v>
      </c>
      <c r="BH245" s="7">
        <v>0</v>
      </c>
      <c r="BI245" s="7">
        <v>0</v>
      </c>
      <c r="BJ245" s="7">
        <v>0</v>
      </c>
      <c r="BK245" s="8">
        <v>0</v>
      </c>
      <c r="BL245" s="4"/>
      <c r="BM245" s="4"/>
      <c r="BN245" s="4"/>
      <c r="BO245" s="4" t="s">
        <v>671</v>
      </c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 t="s">
        <v>671</v>
      </c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9"/>
      <c r="CT245" s="1"/>
    </row>
    <row r="246" spans="1:107" ht="13.5" customHeight="1" x14ac:dyDescent="0.2">
      <c r="A246" s="4" t="s">
        <v>355</v>
      </c>
      <c r="B246" s="4" t="s">
        <v>87</v>
      </c>
      <c r="C246" s="10" t="s">
        <v>492</v>
      </c>
      <c r="D246" s="5" t="s">
        <v>360</v>
      </c>
      <c r="E246" s="4"/>
      <c r="F246" s="4" t="s">
        <v>738</v>
      </c>
      <c r="G246" s="4" t="s">
        <v>87</v>
      </c>
      <c r="H246" s="4" t="s">
        <v>739</v>
      </c>
      <c r="I246" s="5" t="s">
        <v>421</v>
      </c>
      <c r="J246" s="102" t="s">
        <v>556</v>
      </c>
      <c r="K246" s="6">
        <v>90</v>
      </c>
      <c r="L246" s="6">
        <v>28.08</v>
      </c>
      <c r="M246" s="7">
        <v>315</v>
      </c>
      <c r="N246" s="7">
        <v>1324</v>
      </c>
      <c r="O246" s="8">
        <v>13.5</v>
      </c>
      <c r="P246" s="8">
        <v>5.6000000000000005</v>
      </c>
      <c r="Q246" s="8">
        <v>0.89999999999999991</v>
      </c>
      <c r="R246" s="8">
        <v>69.599999999999994</v>
      </c>
      <c r="S246" s="8">
        <v>1.2000000000000002</v>
      </c>
      <c r="T246" s="7">
        <v>330</v>
      </c>
      <c r="U246" s="7">
        <v>97</v>
      </c>
      <c r="V246" s="7">
        <v>19</v>
      </c>
      <c r="W246" s="7">
        <v>14</v>
      </c>
      <c r="X246" s="7">
        <v>38</v>
      </c>
      <c r="Y246" s="8">
        <v>0.30000000000000004</v>
      </c>
      <c r="Z246" s="8">
        <v>0.4</v>
      </c>
      <c r="AA246" s="6">
        <v>0.03</v>
      </c>
      <c r="AB246" s="6">
        <v>0.11</v>
      </c>
      <c r="AC246" s="7">
        <v>0</v>
      </c>
      <c r="AD246" s="7">
        <v>0</v>
      </c>
      <c r="AE246" s="7">
        <v>8</v>
      </c>
      <c r="AF246" s="7">
        <v>0</v>
      </c>
      <c r="AG246" s="7">
        <v>8</v>
      </c>
      <c r="AH246" s="7">
        <v>1</v>
      </c>
      <c r="AI246" s="8">
        <v>0</v>
      </c>
      <c r="AJ246" s="8">
        <v>0.6</v>
      </c>
      <c r="AK246" s="8">
        <v>0</v>
      </c>
      <c r="AL246" s="8">
        <v>1.3</v>
      </c>
      <c r="AM246" s="8">
        <v>0</v>
      </c>
      <c r="AN246" s="7">
        <v>27</v>
      </c>
      <c r="AO246" s="6">
        <v>0.06</v>
      </c>
      <c r="AP246" s="6">
        <v>0.01</v>
      </c>
      <c r="AQ246" s="8">
        <v>0.5</v>
      </c>
      <c r="AR246" s="6">
        <v>0.05</v>
      </c>
      <c r="AS246" s="8">
        <v>0</v>
      </c>
      <c r="AT246" s="7">
        <v>9</v>
      </c>
      <c r="AU246" s="6">
        <v>0.16000000000000003</v>
      </c>
      <c r="AV246" s="7">
        <v>1</v>
      </c>
      <c r="AW246" s="6">
        <v>1.9000000000000001</v>
      </c>
      <c r="AX246" s="6">
        <v>4.7799999999999994</v>
      </c>
      <c r="AY246" s="6">
        <v>5.14</v>
      </c>
      <c r="AZ246" s="7">
        <v>4</v>
      </c>
      <c r="BA246" s="8">
        <v>0.4</v>
      </c>
      <c r="BB246" s="8">
        <v>0.89999999999999991</v>
      </c>
      <c r="BC246" s="8">
        <v>1.3</v>
      </c>
      <c r="BD246" s="8">
        <v>0</v>
      </c>
      <c r="BE246" s="8">
        <v>0.1</v>
      </c>
      <c r="BF246" s="8">
        <v>3.9</v>
      </c>
      <c r="BG246" s="7">
        <v>0</v>
      </c>
      <c r="BH246" s="7">
        <v>0</v>
      </c>
      <c r="BI246" s="7">
        <v>0</v>
      </c>
      <c r="BJ246" s="7">
        <v>0</v>
      </c>
      <c r="BK246" s="8">
        <v>0.1</v>
      </c>
      <c r="BL246" s="4" t="s">
        <v>671</v>
      </c>
      <c r="BM246" s="4"/>
      <c r="BN246" s="4" t="s">
        <v>671</v>
      </c>
      <c r="BO246" s="4" t="s">
        <v>671</v>
      </c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 t="s">
        <v>671</v>
      </c>
      <c r="CC246" s="4"/>
      <c r="CD246" s="4"/>
      <c r="CE246" s="4" t="s">
        <v>671</v>
      </c>
      <c r="CF246" s="4"/>
      <c r="CG246" s="4"/>
      <c r="CH246" s="4"/>
      <c r="CI246" s="4"/>
      <c r="CJ246" s="4"/>
      <c r="CK246" s="4"/>
      <c r="CL246" s="4"/>
      <c r="CM246" s="9"/>
      <c r="CT246" s="1"/>
    </row>
    <row r="247" spans="1:107" s="64" customFormat="1" ht="13.5" customHeight="1" x14ac:dyDescent="0.2">
      <c r="A247" s="58" t="s">
        <v>355</v>
      </c>
      <c r="B247" s="58" t="s">
        <v>87</v>
      </c>
      <c r="C247" s="65" t="s">
        <v>492</v>
      </c>
      <c r="D247" s="59" t="s">
        <v>361</v>
      </c>
      <c r="E247" s="58"/>
      <c r="F247" s="58" t="s">
        <v>740</v>
      </c>
      <c r="G247" s="58" t="s">
        <v>87</v>
      </c>
      <c r="H247" s="58" t="s">
        <v>741</v>
      </c>
      <c r="I247" s="59" t="s">
        <v>423</v>
      </c>
      <c r="J247" s="58" t="s">
        <v>674</v>
      </c>
      <c r="K247" s="60">
        <v>181</v>
      </c>
      <c r="L247" s="60">
        <v>11.25</v>
      </c>
      <c r="M247" s="61">
        <v>25</v>
      </c>
      <c r="N247" s="61">
        <v>16</v>
      </c>
      <c r="O247" s="62">
        <v>24.1</v>
      </c>
      <c r="P247" s="62">
        <v>1.2</v>
      </c>
      <c r="Q247" s="62">
        <v>0.4</v>
      </c>
      <c r="R247" s="62">
        <v>4.2</v>
      </c>
      <c r="S247" s="62">
        <v>0.4</v>
      </c>
      <c r="T247" s="61">
        <v>1</v>
      </c>
      <c r="U247" s="61">
        <v>101</v>
      </c>
      <c r="V247" s="61">
        <v>8</v>
      </c>
      <c r="W247" s="61">
        <v>24</v>
      </c>
      <c r="X247" s="61">
        <v>97</v>
      </c>
      <c r="Y247" s="62">
        <v>0.8</v>
      </c>
      <c r="Z247" s="62">
        <v>1.2</v>
      </c>
      <c r="AA247" s="60">
        <v>0.2</v>
      </c>
      <c r="AB247" s="60">
        <v>0.73</v>
      </c>
      <c r="AC247" s="61">
        <v>0</v>
      </c>
      <c r="AD247" s="61">
        <v>0</v>
      </c>
      <c r="AE247" s="61">
        <v>0</v>
      </c>
      <c r="AF247" s="61">
        <v>0</v>
      </c>
      <c r="AG247" s="61">
        <v>0</v>
      </c>
      <c r="AH247" s="61">
        <v>0</v>
      </c>
      <c r="AI247" s="62">
        <v>0</v>
      </c>
      <c r="AJ247" s="62">
        <v>0</v>
      </c>
      <c r="AK247" s="62">
        <v>0</v>
      </c>
      <c r="AL247" s="62">
        <v>0</v>
      </c>
      <c r="AM247" s="62">
        <v>0</v>
      </c>
      <c r="AN247" s="61">
        <v>0</v>
      </c>
      <c r="AO247" s="60">
        <v>0.08</v>
      </c>
      <c r="AP247" s="60">
        <v>0.02</v>
      </c>
      <c r="AQ247" s="62">
        <v>1.5</v>
      </c>
      <c r="AR247" s="60">
        <v>0.11</v>
      </c>
      <c r="AS247" s="62">
        <v>0</v>
      </c>
      <c r="AT247" s="61">
        <v>11</v>
      </c>
      <c r="AU247" s="60">
        <v>0.55000000000000004</v>
      </c>
      <c r="AV247" s="61">
        <v>0</v>
      </c>
      <c r="AW247" s="60">
        <v>0.28999999999999998</v>
      </c>
      <c r="AX247" s="60">
        <v>0.16999999999999998</v>
      </c>
      <c r="AY247" s="60">
        <v>0.33</v>
      </c>
      <c r="AZ247" s="61">
        <v>0</v>
      </c>
      <c r="BA247" s="62">
        <v>0.8</v>
      </c>
      <c r="BB247" s="62">
        <v>1</v>
      </c>
      <c r="BC247" s="62">
        <v>2.6</v>
      </c>
      <c r="BD247" s="62">
        <v>0.7</v>
      </c>
      <c r="BE247" s="62">
        <v>1.1000000000000001</v>
      </c>
      <c r="BF247" s="62">
        <v>0.2</v>
      </c>
      <c r="BG247" s="61">
        <v>0</v>
      </c>
      <c r="BH247" s="61">
        <v>0</v>
      </c>
      <c r="BI247" s="61">
        <v>0</v>
      </c>
      <c r="BJ247" s="61">
        <v>2</v>
      </c>
      <c r="BK247" s="62">
        <v>0.5</v>
      </c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63"/>
      <c r="CO247" s="67">
        <f>SUM(M241:M247)</f>
        <v>708</v>
      </c>
      <c r="CP247" s="68">
        <f>SUM(P241:P247)</f>
        <v>32.200000000000003</v>
      </c>
      <c r="CQ247" s="68">
        <f>SUM(Q241:Q247)</f>
        <v>17.799999999999997</v>
      </c>
      <c r="CR247" s="68">
        <f>SUM(R241:R247)</f>
        <v>104.6</v>
      </c>
      <c r="CS247" s="68">
        <f>SUM(BD241:BD247)</f>
        <v>3.3</v>
      </c>
      <c r="CT247" s="82">
        <v>142.08000000000001</v>
      </c>
      <c r="CU247" s="78">
        <f>$CP247*4/CO247*100</f>
        <v>18.192090395480228</v>
      </c>
      <c r="CV247" s="78">
        <f>CQ247*9/CO247*100</f>
        <v>22.627118644067796</v>
      </c>
      <c r="CW247" s="78">
        <f>CR247*4/CO247*100</f>
        <v>59.096045197740111</v>
      </c>
      <c r="CX247" s="79" t="str">
        <f>IF(AND(CO247&gt;=650,CO247&lt;=850),"○","×")</f>
        <v>○</v>
      </c>
      <c r="CY247" s="79" t="str">
        <f>IF((CS247&lt;3.5),"○","×")</f>
        <v>○</v>
      </c>
      <c r="CZ247" s="79" t="str">
        <f>IF(AND(CT247&gt;=140),"○","×")</f>
        <v>○</v>
      </c>
      <c r="DA247" s="79" t="str">
        <f>IF(AND(CU247&gt;=12.5,CU247&lt;=20.4),"○","×")</f>
        <v>○</v>
      </c>
      <c r="DB247" s="79" t="str">
        <f>IF(AND(CV247&gt;=20.4,CV247&lt;=30.4),"○","×")</f>
        <v>○</v>
      </c>
      <c r="DC247" s="79" t="str">
        <f>IF(AND(CW247&gt;=49.5,CW247&lt;=65.4),"○","×")</f>
        <v>○</v>
      </c>
    </row>
    <row r="248" spans="1:107" ht="13.5" customHeight="1" x14ac:dyDescent="0.2">
      <c r="A248" s="89" t="s">
        <v>362</v>
      </c>
      <c r="B248" s="89" t="s">
        <v>87</v>
      </c>
      <c r="C248" s="92" t="s">
        <v>493</v>
      </c>
      <c r="D248" s="90" t="s">
        <v>363</v>
      </c>
      <c r="E248" s="92" t="s">
        <v>493</v>
      </c>
      <c r="F248" s="94" t="s">
        <v>740</v>
      </c>
      <c r="G248" s="94" t="s">
        <v>87</v>
      </c>
      <c r="H248" s="94" t="s">
        <v>741</v>
      </c>
      <c r="I248" s="90" t="s">
        <v>424</v>
      </c>
      <c r="J248" s="94" t="s">
        <v>871</v>
      </c>
      <c r="K248" s="91">
        <v>288.5</v>
      </c>
      <c r="L248" s="91">
        <v>158.68</v>
      </c>
      <c r="M248" s="95">
        <v>276</v>
      </c>
      <c r="N248" s="95">
        <v>970</v>
      </c>
      <c r="O248" s="96">
        <v>146.39999999999998</v>
      </c>
      <c r="P248" s="96">
        <v>22.7</v>
      </c>
      <c r="Q248" s="96">
        <v>17.700000000000003</v>
      </c>
      <c r="R248" s="96">
        <v>13</v>
      </c>
      <c r="S248" s="96">
        <v>1</v>
      </c>
      <c r="T248" s="95">
        <v>289</v>
      </c>
      <c r="U248" s="95">
        <v>45</v>
      </c>
      <c r="V248" s="95">
        <v>6</v>
      </c>
      <c r="W248" s="95">
        <v>3</v>
      </c>
      <c r="X248" s="95">
        <v>4</v>
      </c>
      <c r="Y248" s="96">
        <v>0</v>
      </c>
      <c r="Z248" s="96">
        <v>0</v>
      </c>
      <c r="AA248" s="97">
        <v>0</v>
      </c>
      <c r="AB248" s="97">
        <v>0.02</v>
      </c>
      <c r="AC248" s="95">
        <v>0</v>
      </c>
      <c r="AD248" s="95">
        <v>0</v>
      </c>
      <c r="AE248" s="95">
        <v>4</v>
      </c>
      <c r="AF248" s="95">
        <v>0</v>
      </c>
      <c r="AG248" s="95">
        <v>4</v>
      </c>
      <c r="AH248" s="95">
        <v>0</v>
      </c>
      <c r="AI248" s="96">
        <v>0</v>
      </c>
      <c r="AJ248" s="96">
        <v>0</v>
      </c>
      <c r="AK248" s="96">
        <v>0</v>
      </c>
      <c r="AL248" s="96">
        <v>0</v>
      </c>
      <c r="AM248" s="96">
        <v>0</v>
      </c>
      <c r="AN248" s="95">
        <v>29</v>
      </c>
      <c r="AO248" s="97">
        <v>0</v>
      </c>
      <c r="AP248" s="97">
        <v>0</v>
      </c>
      <c r="AQ248" s="96">
        <v>0</v>
      </c>
      <c r="AR248" s="97">
        <v>0.02</v>
      </c>
      <c r="AS248" s="96">
        <v>0</v>
      </c>
      <c r="AT248" s="95">
        <v>9</v>
      </c>
      <c r="AU248" s="97">
        <v>0.03</v>
      </c>
      <c r="AV248" s="95">
        <v>3</v>
      </c>
      <c r="AW248" s="97">
        <v>0</v>
      </c>
      <c r="AX248" s="97">
        <v>0</v>
      </c>
      <c r="AY248" s="97">
        <v>0</v>
      </c>
      <c r="AZ248" s="95">
        <v>0</v>
      </c>
      <c r="BA248" s="96">
        <v>0.1</v>
      </c>
      <c r="BB248" s="96">
        <v>0.2</v>
      </c>
      <c r="BC248" s="96">
        <v>0.30000000000000004</v>
      </c>
      <c r="BD248" s="96">
        <v>2.2000000000000002</v>
      </c>
      <c r="BE248" s="96">
        <v>0.2</v>
      </c>
      <c r="BF248" s="96">
        <v>0</v>
      </c>
      <c r="BG248" s="95">
        <v>0</v>
      </c>
      <c r="BH248" s="95">
        <v>0</v>
      </c>
      <c r="BI248" s="95">
        <v>0</v>
      </c>
      <c r="BJ248" s="95">
        <v>0</v>
      </c>
      <c r="BK248" s="96">
        <v>0.1</v>
      </c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 t="s">
        <v>671</v>
      </c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8"/>
      <c r="CT248" s="1"/>
    </row>
    <row r="249" spans="1:107" ht="13.5" customHeight="1" x14ac:dyDescent="0.2">
      <c r="A249" s="103" t="s">
        <v>362</v>
      </c>
      <c r="B249" s="103" t="s">
        <v>87</v>
      </c>
      <c r="C249" s="10" t="s">
        <v>493</v>
      </c>
      <c r="D249" s="5" t="s">
        <v>364</v>
      </c>
      <c r="E249" s="10" t="s">
        <v>661</v>
      </c>
      <c r="F249" s="103" t="s">
        <v>740</v>
      </c>
      <c r="G249" s="103" t="s">
        <v>87</v>
      </c>
      <c r="H249" s="103" t="s">
        <v>741</v>
      </c>
      <c r="I249" s="5" t="s">
        <v>425</v>
      </c>
      <c r="J249" s="102" t="s">
        <v>668</v>
      </c>
      <c r="K249" s="6">
        <v>67.2</v>
      </c>
      <c r="L249" s="6">
        <v>19.21</v>
      </c>
      <c r="M249" s="7">
        <v>63</v>
      </c>
      <c r="N249" s="7">
        <v>95</v>
      </c>
      <c r="O249" s="8">
        <v>54.5</v>
      </c>
      <c r="P249" s="8">
        <v>2.5999999999999996</v>
      </c>
      <c r="Q249" s="8">
        <v>3.4</v>
      </c>
      <c r="R249" s="8">
        <v>6.1999999999999993</v>
      </c>
      <c r="S249" s="8">
        <v>4.2</v>
      </c>
      <c r="T249" s="7">
        <v>1080</v>
      </c>
      <c r="U249" s="7">
        <v>571</v>
      </c>
      <c r="V249" s="7">
        <v>30</v>
      </c>
      <c r="W249" s="7">
        <v>39</v>
      </c>
      <c r="X249" s="7">
        <v>151</v>
      </c>
      <c r="Y249" s="8">
        <v>1.5000000000000002</v>
      </c>
      <c r="Z249" s="8">
        <v>0.89999999999999991</v>
      </c>
      <c r="AA249" s="6">
        <v>0.11</v>
      </c>
      <c r="AB249" s="6">
        <v>0.1</v>
      </c>
      <c r="AC249" s="7">
        <v>50</v>
      </c>
      <c r="AD249" s="7">
        <v>8</v>
      </c>
      <c r="AE249" s="7">
        <v>27</v>
      </c>
      <c r="AF249" s="7">
        <v>0</v>
      </c>
      <c r="AG249" s="7">
        <v>31</v>
      </c>
      <c r="AH249" s="7">
        <v>52</v>
      </c>
      <c r="AI249" s="8">
        <v>8</v>
      </c>
      <c r="AJ249" s="8">
        <v>2.1</v>
      </c>
      <c r="AK249" s="8">
        <v>0</v>
      </c>
      <c r="AL249" s="8">
        <v>0</v>
      </c>
      <c r="AM249" s="8">
        <v>0</v>
      </c>
      <c r="AN249" s="7">
        <v>22</v>
      </c>
      <c r="AO249" s="6">
        <v>0.24000000000000002</v>
      </c>
      <c r="AP249" s="6">
        <v>0.38</v>
      </c>
      <c r="AQ249" s="8">
        <v>9.6999999999999993</v>
      </c>
      <c r="AR249" s="6">
        <v>0.45</v>
      </c>
      <c r="AS249" s="8">
        <v>3.8</v>
      </c>
      <c r="AT249" s="7">
        <v>41</v>
      </c>
      <c r="AU249" s="6">
        <v>1.1300000000000001</v>
      </c>
      <c r="AV249" s="7">
        <v>10</v>
      </c>
      <c r="AW249" s="6">
        <v>4.43</v>
      </c>
      <c r="AX249" s="6">
        <v>4.3499999999999996</v>
      </c>
      <c r="AY249" s="6">
        <v>3.73</v>
      </c>
      <c r="AZ249" s="7">
        <v>72</v>
      </c>
      <c r="BA249" s="8">
        <v>0.7</v>
      </c>
      <c r="BB249" s="8">
        <v>1.2000000000000002</v>
      </c>
      <c r="BC249" s="8">
        <v>1.9000000000000004</v>
      </c>
      <c r="BD249" s="8">
        <v>0.2</v>
      </c>
      <c r="BE249" s="8">
        <v>18.8</v>
      </c>
      <c r="BF249" s="8">
        <v>13.1</v>
      </c>
      <c r="BG249" s="7">
        <v>26</v>
      </c>
      <c r="BH249" s="7">
        <v>58</v>
      </c>
      <c r="BI249" s="7">
        <v>0</v>
      </c>
      <c r="BJ249" s="7">
        <v>2</v>
      </c>
      <c r="BK249" s="8">
        <v>7.9</v>
      </c>
      <c r="BL249" s="103" t="s">
        <v>671</v>
      </c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 t="s">
        <v>671</v>
      </c>
      <c r="CB249" s="103" t="s">
        <v>671</v>
      </c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9"/>
      <c r="CT249" s="1"/>
    </row>
    <row r="250" spans="1:107" ht="13.5" customHeight="1" x14ac:dyDescent="0.2">
      <c r="A250" s="4" t="s">
        <v>362</v>
      </c>
      <c r="B250" s="4" t="s">
        <v>87</v>
      </c>
      <c r="C250" s="10" t="s">
        <v>493</v>
      </c>
      <c r="D250" s="5" t="s">
        <v>364</v>
      </c>
      <c r="E250" s="10"/>
      <c r="F250" s="4" t="s">
        <v>740</v>
      </c>
      <c r="G250" s="4" t="s">
        <v>87</v>
      </c>
      <c r="H250" s="4" t="s">
        <v>741</v>
      </c>
      <c r="I250" s="5" t="s">
        <v>427</v>
      </c>
      <c r="J250" s="102" t="s">
        <v>556</v>
      </c>
      <c r="K250" s="6">
        <v>90</v>
      </c>
      <c r="L250" s="6">
        <v>28.08</v>
      </c>
      <c r="M250" s="7">
        <v>315</v>
      </c>
      <c r="N250" s="7">
        <v>1324</v>
      </c>
      <c r="O250" s="8">
        <v>13.5</v>
      </c>
      <c r="P250" s="8">
        <v>5.6000000000000005</v>
      </c>
      <c r="Q250" s="8">
        <v>0.89999999999999991</v>
      </c>
      <c r="R250" s="8">
        <v>69.599999999999994</v>
      </c>
      <c r="S250" s="8">
        <v>0.7</v>
      </c>
      <c r="T250" s="7">
        <v>94</v>
      </c>
      <c r="U250" s="7">
        <v>106</v>
      </c>
      <c r="V250" s="7">
        <v>52</v>
      </c>
      <c r="W250" s="7">
        <v>20</v>
      </c>
      <c r="X250" s="7">
        <v>37</v>
      </c>
      <c r="Y250" s="8">
        <v>0.60000000000000009</v>
      </c>
      <c r="Z250" s="8">
        <v>0.30000000000000004</v>
      </c>
      <c r="AA250" s="6">
        <v>0.03</v>
      </c>
      <c r="AB250" s="6">
        <v>0.22000000000000003</v>
      </c>
      <c r="AC250" s="7">
        <v>0</v>
      </c>
      <c r="AD250" s="7">
        <v>0</v>
      </c>
      <c r="AE250" s="7">
        <v>25</v>
      </c>
      <c r="AF250" s="7">
        <v>1</v>
      </c>
      <c r="AG250" s="7">
        <v>25</v>
      </c>
      <c r="AH250" s="7">
        <v>2</v>
      </c>
      <c r="AI250" s="8">
        <v>0</v>
      </c>
      <c r="AJ250" s="8">
        <v>0.30000000000000004</v>
      </c>
      <c r="AK250" s="8">
        <v>0</v>
      </c>
      <c r="AL250" s="8">
        <v>1</v>
      </c>
      <c r="AM250" s="8">
        <v>0.4</v>
      </c>
      <c r="AN250" s="7">
        <v>46</v>
      </c>
      <c r="AO250" s="6">
        <v>0.03</v>
      </c>
      <c r="AP250" s="6">
        <v>0.02</v>
      </c>
      <c r="AQ250" s="8">
        <v>0.1</v>
      </c>
      <c r="AR250" s="6">
        <v>6.9999999999999993E-2</v>
      </c>
      <c r="AS250" s="8">
        <v>0</v>
      </c>
      <c r="AT250" s="7">
        <v>41</v>
      </c>
      <c r="AU250" s="6">
        <v>0.12</v>
      </c>
      <c r="AV250" s="7">
        <v>21</v>
      </c>
      <c r="AW250" s="6">
        <v>0.62</v>
      </c>
      <c r="AX250" s="6">
        <v>0.7</v>
      </c>
      <c r="AY250" s="6">
        <v>1.75</v>
      </c>
      <c r="AZ250" s="7">
        <v>0</v>
      </c>
      <c r="BA250" s="8">
        <v>0.30000000000000004</v>
      </c>
      <c r="BB250" s="8">
        <v>0.79999999999999993</v>
      </c>
      <c r="BC250" s="8">
        <v>1</v>
      </c>
      <c r="BD250" s="8">
        <v>0</v>
      </c>
      <c r="BE250" s="8">
        <v>0.5</v>
      </c>
      <c r="BF250" s="8">
        <v>0.1</v>
      </c>
      <c r="BG250" s="7">
        <v>0</v>
      </c>
      <c r="BH250" s="7">
        <v>0</v>
      </c>
      <c r="BI250" s="7">
        <v>1</v>
      </c>
      <c r="BJ250" s="7">
        <v>2</v>
      </c>
      <c r="BK250" s="8">
        <v>0.8</v>
      </c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 t="s">
        <v>671</v>
      </c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9"/>
      <c r="CT250" s="1"/>
    </row>
    <row r="251" spans="1:107" s="64" customFormat="1" ht="13.5" customHeight="1" x14ac:dyDescent="0.2">
      <c r="A251" s="58" t="s">
        <v>362</v>
      </c>
      <c r="B251" s="58" t="s">
        <v>87</v>
      </c>
      <c r="C251" s="65" t="s">
        <v>493</v>
      </c>
      <c r="D251" s="59" t="s">
        <v>365</v>
      </c>
      <c r="E251" s="65"/>
      <c r="F251" s="58" t="s">
        <v>742</v>
      </c>
      <c r="G251" s="58" t="s">
        <v>87</v>
      </c>
      <c r="H251" s="58" t="s">
        <v>743</v>
      </c>
      <c r="I251" s="59" t="s">
        <v>428</v>
      </c>
      <c r="J251" s="58" t="s">
        <v>691</v>
      </c>
      <c r="K251" s="60">
        <v>199</v>
      </c>
      <c r="L251" s="60">
        <v>17.75</v>
      </c>
      <c r="M251" s="61">
        <v>28</v>
      </c>
      <c r="N251" s="61">
        <v>16</v>
      </c>
      <c r="O251" s="62">
        <v>41.1</v>
      </c>
      <c r="P251" s="62">
        <v>1.5</v>
      </c>
      <c r="Q251" s="62">
        <v>0.4</v>
      </c>
      <c r="R251" s="62">
        <v>4.8000000000000007</v>
      </c>
      <c r="S251" s="62">
        <v>0.4</v>
      </c>
      <c r="T251" s="61">
        <v>1</v>
      </c>
      <c r="U251" s="61">
        <v>101</v>
      </c>
      <c r="V251" s="61">
        <v>8</v>
      </c>
      <c r="W251" s="61">
        <v>24</v>
      </c>
      <c r="X251" s="61">
        <v>97</v>
      </c>
      <c r="Y251" s="62">
        <v>0.8</v>
      </c>
      <c r="Z251" s="62">
        <v>1.2</v>
      </c>
      <c r="AA251" s="60">
        <v>0.2</v>
      </c>
      <c r="AB251" s="60">
        <v>0.73</v>
      </c>
      <c r="AC251" s="61">
        <v>0</v>
      </c>
      <c r="AD251" s="61">
        <v>0</v>
      </c>
      <c r="AE251" s="61">
        <v>0</v>
      </c>
      <c r="AF251" s="61">
        <v>0</v>
      </c>
      <c r="AG251" s="61">
        <v>0</v>
      </c>
      <c r="AH251" s="61">
        <v>0</v>
      </c>
      <c r="AI251" s="62">
        <v>0</v>
      </c>
      <c r="AJ251" s="62">
        <v>0</v>
      </c>
      <c r="AK251" s="62">
        <v>0</v>
      </c>
      <c r="AL251" s="62">
        <v>0</v>
      </c>
      <c r="AM251" s="62">
        <v>0</v>
      </c>
      <c r="AN251" s="61">
        <v>0</v>
      </c>
      <c r="AO251" s="60">
        <v>0.08</v>
      </c>
      <c r="AP251" s="60">
        <v>0.02</v>
      </c>
      <c r="AQ251" s="62">
        <v>1.5</v>
      </c>
      <c r="AR251" s="60">
        <v>0.11</v>
      </c>
      <c r="AS251" s="62">
        <v>0</v>
      </c>
      <c r="AT251" s="61">
        <v>11</v>
      </c>
      <c r="AU251" s="60">
        <v>0.55000000000000004</v>
      </c>
      <c r="AV251" s="61">
        <v>0</v>
      </c>
      <c r="AW251" s="60">
        <v>0.28999999999999998</v>
      </c>
      <c r="AX251" s="60">
        <v>0.16999999999999998</v>
      </c>
      <c r="AY251" s="60">
        <v>0.33</v>
      </c>
      <c r="AZ251" s="61">
        <v>0</v>
      </c>
      <c r="BA251" s="62">
        <v>0.8</v>
      </c>
      <c r="BB251" s="62">
        <v>1</v>
      </c>
      <c r="BC251" s="62">
        <v>2.6</v>
      </c>
      <c r="BD251" s="62">
        <v>0.7</v>
      </c>
      <c r="BE251" s="62">
        <v>1.1000000000000001</v>
      </c>
      <c r="BF251" s="62">
        <v>0.2</v>
      </c>
      <c r="BG251" s="61">
        <v>0</v>
      </c>
      <c r="BH251" s="61">
        <v>0</v>
      </c>
      <c r="BI251" s="61">
        <v>0</v>
      </c>
      <c r="BJ251" s="61">
        <v>2</v>
      </c>
      <c r="BK251" s="62">
        <v>0.5</v>
      </c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63"/>
      <c r="CO251" s="67">
        <f>SUM(M248:M251)</f>
        <v>682</v>
      </c>
      <c r="CP251" s="68">
        <f>SUM(P248:P251)</f>
        <v>32.4</v>
      </c>
      <c r="CQ251" s="68">
        <f>SUM(Q248:Q251)</f>
        <v>22.4</v>
      </c>
      <c r="CR251" s="68">
        <f>SUM(R248:R251)</f>
        <v>93.6</v>
      </c>
      <c r="CS251" s="68">
        <f>SUM(BD248:BD251)</f>
        <v>3.1000000000000005</v>
      </c>
      <c r="CT251" s="82">
        <v>143.5</v>
      </c>
      <c r="CU251" s="78">
        <f>$CP251*4/CO251*100</f>
        <v>19.002932551319649</v>
      </c>
      <c r="CV251" s="78">
        <f>CQ251*9/CO251*100</f>
        <v>29.560117302052785</v>
      </c>
      <c r="CW251" s="78">
        <f>CR251*4/CO251*100</f>
        <v>54.897360703812318</v>
      </c>
      <c r="CX251" s="79" t="str">
        <f>IF(AND(CO251&gt;=650,CO251&lt;=850),"○","×")</f>
        <v>○</v>
      </c>
      <c r="CY251" s="79" t="str">
        <f>IF((CS251&lt;3.5),"○","×")</f>
        <v>○</v>
      </c>
      <c r="CZ251" s="79" t="str">
        <f>IF(AND(CT251&gt;=140),"○","×")</f>
        <v>○</v>
      </c>
      <c r="DA251" s="79" t="str">
        <f>IF(AND(CU251&gt;=12.5,CU251&lt;=20.4),"○","×")</f>
        <v>○</v>
      </c>
      <c r="DB251" s="79" t="str">
        <f>IF(AND(CV251&gt;=20.4,CV251&lt;=30.4),"○","×")</f>
        <v>○</v>
      </c>
      <c r="DC251" s="79" t="str">
        <f>IF(AND(CW251&gt;=49.5,CW251&lt;=65.4),"○","×")</f>
        <v>○</v>
      </c>
    </row>
    <row r="252" spans="1:107" ht="13.5" customHeight="1" x14ac:dyDescent="0.2">
      <c r="A252" s="89" t="s">
        <v>366</v>
      </c>
      <c r="B252" s="89" t="s">
        <v>87</v>
      </c>
      <c r="C252" s="92" t="s">
        <v>494</v>
      </c>
      <c r="D252" s="90" t="s">
        <v>367</v>
      </c>
      <c r="E252" s="92" t="s">
        <v>494</v>
      </c>
      <c r="F252" s="94" t="s">
        <v>742</v>
      </c>
      <c r="G252" s="94" t="s">
        <v>87</v>
      </c>
      <c r="H252" s="94" t="s">
        <v>743</v>
      </c>
      <c r="I252" s="90" t="s">
        <v>429</v>
      </c>
      <c r="J252" s="94" t="s">
        <v>872</v>
      </c>
      <c r="K252" s="91">
        <v>156.19999999999999</v>
      </c>
      <c r="L252" s="91">
        <v>115.9</v>
      </c>
      <c r="M252" s="95">
        <v>233</v>
      </c>
      <c r="N252" s="95">
        <v>0</v>
      </c>
      <c r="O252" s="96">
        <v>86.3</v>
      </c>
      <c r="P252" s="96">
        <v>14.4</v>
      </c>
      <c r="Q252" s="96">
        <v>12.8</v>
      </c>
      <c r="R252" s="96">
        <v>14.999999999999998</v>
      </c>
      <c r="S252" s="96">
        <v>1.1000000000000001</v>
      </c>
      <c r="T252" s="95">
        <v>288</v>
      </c>
      <c r="U252" s="95">
        <v>79</v>
      </c>
      <c r="V252" s="95">
        <v>16</v>
      </c>
      <c r="W252" s="95">
        <v>5</v>
      </c>
      <c r="X252" s="95">
        <v>15</v>
      </c>
      <c r="Y252" s="96">
        <v>0.2</v>
      </c>
      <c r="Z252" s="96">
        <v>0.1</v>
      </c>
      <c r="AA252" s="97">
        <v>0.02</v>
      </c>
      <c r="AB252" s="97">
        <v>0.06</v>
      </c>
      <c r="AC252" s="95">
        <v>0</v>
      </c>
      <c r="AD252" s="95">
        <v>0</v>
      </c>
      <c r="AE252" s="95">
        <v>74</v>
      </c>
      <c r="AF252" s="95">
        <v>4</v>
      </c>
      <c r="AG252" s="95">
        <v>76</v>
      </c>
      <c r="AH252" s="95">
        <v>6</v>
      </c>
      <c r="AI252" s="96">
        <v>0</v>
      </c>
      <c r="AJ252" s="96">
        <v>0.2</v>
      </c>
      <c r="AK252" s="96">
        <v>0</v>
      </c>
      <c r="AL252" s="96">
        <v>0</v>
      </c>
      <c r="AM252" s="96">
        <v>0</v>
      </c>
      <c r="AN252" s="95">
        <v>50</v>
      </c>
      <c r="AO252" s="97">
        <v>0.02</v>
      </c>
      <c r="AP252" s="97">
        <v>0.02</v>
      </c>
      <c r="AQ252" s="96">
        <v>0.2</v>
      </c>
      <c r="AR252" s="97">
        <v>0.03</v>
      </c>
      <c r="AS252" s="96">
        <v>0</v>
      </c>
      <c r="AT252" s="95">
        <v>22</v>
      </c>
      <c r="AU252" s="97">
        <v>0.12</v>
      </c>
      <c r="AV252" s="95">
        <v>10</v>
      </c>
      <c r="AW252" s="97">
        <v>0</v>
      </c>
      <c r="AX252" s="97">
        <v>0</v>
      </c>
      <c r="AY252" s="97">
        <v>0.01</v>
      </c>
      <c r="AZ252" s="95">
        <v>0</v>
      </c>
      <c r="BA252" s="96">
        <v>0.2</v>
      </c>
      <c r="BB252" s="96">
        <v>0.5</v>
      </c>
      <c r="BC252" s="96">
        <v>0.60000000000000009</v>
      </c>
      <c r="BD252" s="96">
        <v>1.9</v>
      </c>
      <c r="BE252" s="96">
        <v>0.2</v>
      </c>
      <c r="BF252" s="96">
        <v>0</v>
      </c>
      <c r="BG252" s="95">
        <v>0</v>
      </c>
      <c r="BH252" s="95">
        <v>0</v>
      </c>
      <c r="BI252" s="95">
        <v>0</v>
      </c>
      <c r="BJ252" s="95">
        <v>2</v>
      </c>
      <c r="BK252" s="96">
        <v>0.4</v>
      </c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 t="s">
        <v>671</v>
      </c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8"/>
      <c r="CT252" s="1"/>
    </row>
    <row r="253" spans="1:107" ht="13.5" customHeight="1" x14ac:dyDescent="0.2">
      <c r="A253" s="4" t="s">
        <v>366</v>
      </c>
      <c r="B253" s="4" t="s">
        <v>87</v>
      </c>
      <c r="C253" s="10" t="s">
        <v>494</v>
      </c>
      <c r="D253" s="5" t="s">
        <v>368</v>
      </c>
      <c r="E253" s="10" t="s">
        <v>538</v>
      </c>
      <c r="F253" s="4" t="s">
        <v>742</v>
      </c>
      <c r="G253" s="4" t="s">
        <v>87</v>
      </c>
      <c r="H253" s="4" t="s">
        <v>743</v>
      </c>
      <c r="I253" s="5" t="s">
        <v>431</v>
      </c>
      <c r="J253" s="4" t="s">
        <v>873</v>
      </c>
      <c r="K253" s="6">
        <v>50.15</v>
      </c>
      <c r="L253" s="6">
        <v>17.2</v>
      </c>
      <c r="M253" s="7">
        <v>37</v>
      </c>
      <c r="N253" s="7">
        <v>0</v>
      </c>
      <c r="O253" s="8">
        <v>40.5</v>
      </c>
      <c r="P253" s="8">
        <v>0.8</v>
      </c>
      <c r="Q253" s="8">
        <v>0.1</v>
      </c>
      <c r="R253" s="8">
        <v>8.4</v>
      </c>
      <c r="S253" s="8">
        <v>3.8</v>
      </c>
      <c r="T253" s="7">
        <v>892</v>
      </c>
      <c r="U253" s="7">
        <v>218</v>
      </c>
      <c r="V253" s="7">
        <v>204</v>
      </c>
      <c r="W253" s="7">
        <v>20</v>
      </c>
      <c r="X253" s="7">
        <v>110</v>
      </c>
      <c r="Y253" s="8">
        <v>0.7</v>
      </c>
      <c r="Z253" s="8">
        <v>1.6</v>
      </c>
      <c r="AA253" s="6">
        <v>7.0000000000000007E-2</v>
      </c>
      <c r="AB253" s="6">
        <v>0.08</v>
      </c>
      <c r="AC253" s="7">
        <v>10</v>
      </c>
      <c r="AD253" s="7">
        <v>0</v>
      </c>
      <c r="AE253" s="7">
        <v>1</v>
      </c>
      <c r="AF253" s="7">
        <v>1</v>
      </c>
      <c r="AG253" s="7">
        <v>1</v>
      </c>
      <c r="AH253" s="7">
        <v>10</v>
      </c>
      <c r="AI253" s="8">
        <v>0.1</v>
      </c>
      <c r="AJ253" s="8">
        <v>0.4</v>
      </c>
      <c r="AK253" s="8">
        <v>0</v>
      </c>
      <c r="AL253" s="8">
        <v>0</v>
      </c>
      <c r="AM253" s="8">
        <v>0</v>
      </c>
      <c r="AN253" s="7">
        <v>9</v>
      </c>
      <c r="AO253" s="6">
        <v>0.23</v>
      </c>
      <c r="AP253" s="6">
        <v>0.12</v>
      </c>
      <c r="AQ253" s="8">
        <v>2.5</v>
      </c>
      <c r="AR253" s="6">
        <v>0.21000000000000002</v>
      </c>
      <c r="AS253" s="8">
        <v>0.4</v>
      </c>
      <c r="AT253" s="7">
        <v>12</v>
      </c>
      <c r="AU253" s="6">
        <v>0.58000000000000007</v>
      </c>
      <c r="AV253" s="7">
        <v>2</v>
      </c>
      <c r="AW253" s="6">
        <v>4.34</v>
      </c>
      <c r="AX253" s="6">
        <v>5.33</v>
      </c>
      <c r="AY253" s="6">
        <v>0.73</v>
      </c>
      <c r="AZ253" s="7">
        <v>42</v>
      </c>
      <c r="BA253" s="8">
        <v>0.2</v>
      </c>
      <c r="BB253" s="8">
        <v>0.4</v>
      </c>
      <c r="BC253" s="8">
        <v>0.6</v>
      </c>
      <c r="BD253" s="8">
        <v>0.1</v>
      </c>
      <c r="BE253" s="8">
        <v>0</v>
      </c>
      <c r="BF253" s="8">
        <v>0</v>
      </c>
      <c r="BG253" s="7">
        <v>0</v>
      </c>
      <c r="BH253" s="7">
        <v>0</v>
      </c>
      <c r="BI253" s="7">
        <v>0</v>
      </c>
      <c r="BJ253" s="7">
        <v>0</v>
      </c>
      <c r="BK253" s="8">
        <v>0</v>
      </c>
      <c r="BL253" s="4" t="s">
        <v>671</v>
      </c>
      <c r="BM253" s="4"/>
      <c r="BN253" s="4" t="s">
        <v>671</v>
      </c>
      <c r="BO253" s="4" t="s">
        <v>671</v>
      </c>
      <c r="BP253" s="4"/>
      <c r="BQ253" s="4"/>
      <c r="BR253" s="4"/>
      <c r="BS253" s="4"/>
      <c r="BT253" s="4"/>
      <c r="BU253" s="4"/>
      <c r="BV253" s="4"/>
      <c r="BW253" s="4"/>
      <c r="BX253" s="4" t="s">
        <v>671</v>
      </c>
      <c r="BY253" s="4"/>
      <c r="BZ253" s="4"/>
      <c r="CA253" s="4"/>
      <c r="CB253" s="4" t="s">
        <v>671</v>
      </c>
      <c r="CC253" s="4"/>
      <c r="CD253" s="4"/>
      <c r="CE253" s="4" t="s">
        <v>671</v>
      </c>
      <c r="CF253" s="4"/>
      <c r="CG253" s="4"/>
      <c r="CH253" s="4"/>
      <c r="CI253" s="4"/>
      <c r="CJ253" s="4" t="s">
        <v>671</v>
      </c>
      <c r="CK253" s="4"/>
      <c r="CL253" s="4"/>
      <c r="CM253" s="9"/>
      <c r="CT253" s="1"/>
    </row>
    <row r="254" spans="1:107" ht="13.5" customHeight="1" x14ac:dyDescent="0.2">
      <c r="A254" s="103" t="s">
        <v>366</v>
      </c>
      <c r="B254" s="103" t="s">
        <v>87</v>
      </c>
      <c r="C254" s="10" t="s">
        <v>494</v>
      </c>
      <c r="D254" s="5" t="s">
        <v>369</v>
      </c>
      <c r="E254" s="10"/>
      <c r="F254" s="103" t="s">
        <v>742</v>
      </c>
      <c r="G254" s="103" t="s">
        <v>87</v>
      </c>
      <c r="H254" s="103" t="s">
        <v>743</v>
      </c>
      <c r="I254" s="5" t="s">
        <v>432</v>
      </c>
      <c r="J254" s="103" t="s">
        <v>566</v>
      </c>
      <c r="K254" s="6">
        <v>44</v>
      </c>
      <c r="L254" s="6">
        <v>5.41</v>
      </c>
      <c r="M254" s="7">
        <v>27</v>
      </c>
      <c r="N254" s="7">
        <v>63</v>
      </c>
      <c r="O254" s="8">
        <v>18.5</v>
      </c>
      <c r="P254" s="8">
        <v>0.1</v>
      </c>
      <c r="Q254" s="8">
        <v>1.3</v>
      </c>
      <c r="R254" s="8">
        <v>3.9</v>
      </c>
      <c r="S254" s="8">
        <v>0.5</v>
      </c>
      <c r="T254" s="7">
        <v>79</v>
      </c>
      <c r="U254" s="7">
        <v>170</v>
      </c>
      <c r="V254" s="7">
        <v>1</v>
      </c>
      <c r="W254" s="7">
        <v>9</v>
      </c>
      <c r="X254" s="7">
        <v>13</v>
      </c>
      <c r="Y254" s="8">
        <v>0.2</v>
      </c>
      <c r="Z254" s="8">
        <v>0.1</v>
      </c>
      <c r="AA254" s="6">
        <v>0.04</v>
      </c>
      <c r="AB254" s="6">
        <v>0.05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8">
        <v>0</v>
      </c>
      <c r="AJ254" s="8">
        <v>0.1</v>
      </c>
      <c r="AK254" s="8">
        <v>0</v>
      </c>
      <c r="AL254" s="8">
        <v>0</v>
      </c>
      <c r="AM254" s="8">
        <v>0</v>
      </c>
      <c r="AN254" s="7">
        <v>0</v>
      </c>
      <c r="AO254" s="6">
        <v>0.03</v>
      </c>
      <c r="AP254" s="6">
        <v>0.02</v>
      </c>
      <c r="AQ254" s="8">
        <v>0.4</v>
      </c>
      <c r="AR254" s="6">
        <v>0.09</v>
      </c>
      <c r="AS254" s="8">
        <v>0</v>
      </c>
      <c r="AT254" s="7">
        <v>9</v>
      </c>
      <c r="AU254" s="6">
        <v>0.19</v>
      </c>
      <c r="AV254" s="7">
        <v>11</v>
      </c>
      <c r="AW254" s="6">
        <v>0.01</v>
      </c>
      <c r="AX254" s="6">
        <v>0</v>
      </c>
      <c r="AY254" s="6">
        <v>0.01</v>
      </c>
      <c r="AZ254" s="7">
        <v>0</v>
      </c>
      <c r="BA254" s="8">
        <v>0.3</v>
      </c>
      <c r="BB254" s="8">
        <v>0.6</v>
      </c>
      <c r="BC254" s="8">
        <v>0.8</v>
      </c>
      <c r="BD254" s="8">
        <v>0</v>
      </c>
      <c r="BE254" s="8">
        <v>0</v>
      </c>
      <c r="BF254" s="8">
        <v>0</v>
      </c>
      <c r="BG254" s="7">
        <v>0</v>
      </c>
      <c r="BH254" s="7">
        <v>0</v>
      </c>
      <c r="BI254" s="7">
        <v>0</v>
      </c>
      <c r="BJ254" s="7">
        <v>0</v>
      </c>
      <c r="BK254" s="8">
        <v>0</v>
      </c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9"/>
      <c r="CT254" s="1"/>
    </row>
    <row r="255" spans="1:107" ht="13.5" customHeight="1" x14ac:dyDescent="0.2">
      <c r="A255" s="4" t="s">
        <v>366</v>
      </c>
      <c r="B255" s="4" t="s">
        <v>87</v>
      </c>
      <c r="C255" s="10" t="s">
        <v>494</v>
      </c>
      <c r="D255" s="5" t="s">
        <v>369</v>
      </c>
      <c r="E255" s="10"/>
      <c r="F255" s="4" t="s">
        <v>742</v>
      </c>
      <c r="G255" s="4" t="s">
        <v>87</v>
      </c>
      <c r="H255" s="4" t="s">
        <v>743</v>
      </c>
      <c r="I255" s="5" t="s">
        <v>434</v>
      </c>
      <c r="J255" s="4" t="s">
        <v>648</v>
      </c>
      <c r="K255" s="6">
        <v>40</v>
      </c>
      <c r="L255" s="6">
        <v>19.8</v>
      </c>
      <c r="M255" s="7">
        <v>14</v>
      </c>
      <c r="N255" s="7">
        <v>0</v>
      </c>
      <c r="O255" s="8">
        <v>35.6</v>
      </c>
      <c r="P255" s="8">
        <v>1.2999999999999998</v>
      </c>
      <c r="Q255" s="8">
        <v>0.1</v>
      </c>
      <c r="R255" s="8">
        <v>2.9</v>
      </c>
      <c r="S255" s="8">
        <v>0.2</v>
      </c>
      <c r="T255" s="7">
        <v>15</v>
      </c>
      <c r="U255" s="7">
        <v>60</v>
      </c>
      <c r="V255" s="7">
        <v>6</v>
      </c>
      <c r="W255" s="7">
        <v>2</v>
      </c>
      <c r="X255" s="7">
        <v>5</v>
      </c>
      <c r="Y255" s="8">
        <v>0</v>
      </c>
      <c r="Z255" s="8">
        <v>0</v>
      </c>
      <c r="AA255" s="6">
        <v>0.01</v>
      </c>
      <c r="AB255" s="6">
        <v>0.02</v>
      </c>
      <c r="AC255" s="7">
        <v>0</v>
      </c>
      <c r="AD255" s="7">
        <v>660</v>
      </c>
      <c r="AE255" s="7">
        <v>1390</v>
      </c>
      <c r="AF255" s="7">
        <v>1</v>
      </c>
      <c r="AG255" s="7">
        <v>1720</v>
      </c>
      <c r="AH255" s="7">
        <v>144</v>
      </c>
      <c r="AI255" s="8">
        <v>0</v>
      </c>
      <c r="AJ255" s="8">
        <v>0.30000000000000004</v>
      </c>
      <c r="AK255" s="8">
        <v>0</v>
      </c>
      <c r="AL255" s="8">
        <v>0.6</v>
      </c>
      <c r="AM255" s="8">
        <v>0</v>
      </c>
      <c r="AN255" s="7">
        <v>7</v>
      </c>
      <c r="AO255" s="6">
        <v>0.01</v>
      </c>
      <c r="AP255" s="6">
        <v>0.01</v>
      </c>
      <c r="AQ255" s="8">
        <v>0.2</v>
      </c>
      <c r="AR255" s="6">
        <v>0.02</v>
      </c>
      <c r="AS255" s="8">
        <v>0</v>
      </c>
      <c r="AT255" s="7">
        <v>4</v>
      </c>
      <c r="AU255" s="6">
        <v>7.0000000000000007E-2</v>
      </c>
      <c r="AV255" s="7">
        <v>1</v>
      </c>
      <c r="AW255" s="6">
        <v>0</v>
      </c>
      <c r="AX255" s="6">
        <v>0</v>
      </c>
      <c r="AY255" s="6">
        <v>0.01</v>
      </c>
      <c r="AZ255" s="7">
        <v>0</v>
      </c>
      <c r="BA255" s="8">
        <v>0.1</v>
      </c>
      <c r="BB255" s="8">
        <v>0.4</v>
      </c>
      <c r="BC255" s="8">
        <v>0.6</v>
      </c>
      <c r="BD255" s="8">
        <v>0</v>
      </c>
      <c r="BE255" s="8">
        <v>0.1</v>
      </c>
      <c r="BF255" s="8">
        <v>0</v>
      </c>
      <c r="BG255" s="7">
        <v>0</v>
      </c>
      <c r="BH255" s="7">
        <v>0</v>
      </c>
      <c r="BI255" s="7">
        <v>0</v>
      </c>
      <c r="BJ255" s="7">
        <v>0</v>
      </c>
      <c r="BK255" s="8">
        <v>0</v>
      </c>
      <c r="BL255" s="4"/>
      <c r="BM255" s="4"/>
      <c r="BN255" s="4"/>
      <c r="BO255" s="4" t="s">
        <v>671</v>
      </c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 t="s">
        <v>671</v>
      </c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9"/>
      <c r="CT255" s="1"/>
    </row>
    <row r="256" spans="1:107" ht="13.5" customHeight="1" x14ac:dyDescent="0.2">
      <c r="A256" s="4" t="s">
        <v>366</v>
      </c>
      <c r="B256" s="4" t="s">
        <v>87</v>
      </c>
      <c r="C256" s="10" t="s">
        <v>494</v>
      </c>
      <c r="D256" s="5" t="s">
        <v>370</v>
      </c>
      <c r="E256" s="4"/>
      <c r="F256" s="4" t="s">
        <v>742</v>
      </c>
      <c r="G256" s="4" t="s">
        <v>87</v>
      </c>
      <c r="H256" s="4" t="s">
        <v>743</v>
      </c>
      <c r="I256" s="5" t="s">
        <v>744</v>
      </c>
      <c r="J256" s="4" t="s">
        <v>372</v>
      </c>
      <c r="K256" s="6">
        <v>65</v>
      </c>
      <c r="L256" s="6">
        <v>35.200000000000003</v>
      </c>
      <c r="M256" s="7">
        <v>37</v>
      </c>
      <c r="N256" s="7">
        <v>0</v>
      </c>
      <c r="O256" s="8">
        <v>55.4</v>
      </c>
      <c r="P256" s="8">
        <v>2.9</v>
      </c>
      <c r="Q256" s="8">
        <v>1.8</v>
      </c>
      <c r="R256" s="8">
        <v>3.5999999999999996</v>
      </c>
      <c r="S256" s="8">
        <v>0.2</v>
      </c>
      <c r="T256" s="7">
        <v>3</v>
      </c>
      <c r="U256" s="7">
        <v>68</v>
      </c>
      <c r="V256" s="7">
        <v>13</v>
      </c>
      <c r="W256" s="7">
        <v>7</v>
      </c>
      <c r="X256" s="7">
        <v>25</v>
      </c>
      <c r="Y256" s="8">
        <v>0.2</v>
      </c>
      <c r="Z256" s="8">
        <v>0.2</v>
      </c>
      <c r="AA256" s="6">
        <v>0.03</v>
      </c>
      <c r="AB256" s="6">
        <v>7.0000000000000007E-2</v>
      </c>
      <c r="AC256" s="7">
        <v>0</v>
      </c>
      <c r="AD256" s="7">
        <v>0</v>
      </c>
      <c r="AE256" s="7">
        <v>234</v>
      </c>
      <c r="AF256" s="7">
        <v>2</v>
      </c>
      <c r="AG256" s="7">
        <v>234</v>
      </c>
      <c r="AH256" s="7">
        <v>20</v>
      </c>
      <c r="AI256" s="8">
        <v>0</v>
      </c>
      <c r="AJ256" s="8">
        <v>0.4</v>
      </c>
      <c r="AK256" s="8">
        <v>0</v>
      </c>
      <c r="AL256" s="8">
        <v>0.1</v>
      </c>
      <c r="AM256" s="8">
        <v>0</v>
      </c>
      <c r="AN256" s="7">
        <v>37</v>
      </c>
      <c r="AO256" s="6">
        <v>0.04</v>
      </c>
      <c r="AP256" s="6">
        <v>0.04</v>
      </c>
      <c r="AQ256" s="8">
        <v>0.2</v>
      </c>
      <c r="AR256" s="6">
        <v>0.04</v>
      </c>
      <c r="AS256" s="8">
        <v>0</v>
      </c>
      <c r="AT256" s="7">
        <v>35</v>
      </c>
      <c r="AU256" s="6">
        <v>0.2</v>
      </c>
      <c r="AV256" s="7">
        <v>20</v>
      </c>
      <c r="AW256" s="6">
        <v>0</v>
      </c>
      <c r="AX256" s="6">
        <v>0</v>
      </c>
      <c r="AY256" s="6">
        <v>0</v>
      </c>
      <c r="AZ256" s="7">
        <v>0</v>
      </c>
      <c r="BA256" s="8">
        <v>0.30000000000000004</v>
      </c>
      <c r="BB256" s="8">
        <v>1</v>
      </c>
      <c r="BC256" s="8">
        <v>1.2</v>
      </c>
      <c r="BD256" s="8">
        <v>0.7</v>
      </c>
      <c r="BE256" s="8">
        <v>0</v>
      </c>
      <c r="BF256" s="8">
        <v>0</v>
      </c>
      <c r="BG256" s="7">
        <v>0</v>
      </c>
      <c r="BH256" s="7">
        <v>0</v>
      </c>
      <c r="BI256" s="7">
        <v>0</v>
      </c>
      <c r="BJ256" s="7">
        <v>0</v>
      </c>
      <c r="BK256" s="8">
        <v>0</v>
      </c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9"/>
      <c r="CT256" s="1"/>
    </row>
    <row r="257" spans="1:107" ht="13.5" customHeight="1" x14ac:dyDescent="0.2">
      <c r="A257" s="4" t="s">
        <v>366</v>
      </c>
      <c r="B257" s="4" t="s">
        <v>87</v>
      </c>
      <c r="C257" s="10" t="s">
        <v>494</v>
      </c>
      <c r="D257" s="5" t="s">
        <v>371</v>
      </c>
      <c r="E257" s="4"/>
      <c r="F257" s="4" t="s">
        <v>742</v>
      </c>
      <c r="G257" s="4" t="s">
        <v>87</v>
      </c>
      <c r="H257" s="4" t="s">
        <v>743</v>
      </c>
      <c r="I257" s="5" t="s">
        <v>745</v>
      </c>
      <c r="J257" s="4" t="s">
        <v>556</v>
      </c>
      <c r="K257" s="6">
        <v>90</v>
      </c>
      <c r="L257" s="6">
        <v>28.08</v>
      </c>
      <c r="M257" s="7">
        <v>315</v>
      </c>
      <c r="N257" s="7">
        <v>1324</v>
      </c>
      <c r="O257" s="8">
        <v>13.5</v>
      </c>
      <c r="P257" s="8">
        <v>5.6000000000000005</v>
      </c>
      <c r="Q257" s="8">
        <v>0.89999999999999991</v>
      </c>
      <c r="R257" s="8">
        <v>69.599999999999994</v>
      </c>
      <c r="S257" s="8">
        <v>1.2999999999999998</v>
      </c>
      <c r="T257" s="7">
        <v>267</v>
      </c>
      <c r="U257" s="7">
        <v>170</v>
      </c>
      <c r="V257" s="7">
        <v>52</v>
      </c>
      <c r="W257" s="7">
        <v>38</v>
      </c>
      <c r="X257" s="7">
        <v>44</v>
      </c>
      <c r="Y257" s="8">
        <v>0.7</v>
      </c>
      <c r="Z257" s="8">
        <v>0.5</v>
      </c>
      <c r="AA257" s="6">
        <v>9.0000000000000011E-2</v>
      </c>
      <c r="AB257" s="6">
        <v>0.6</v>
      </c>
      <c r="AC257" s="7">
        <v>0</v>
      </c>
      <c r="AD257" s="7">
        <v>0</v>
      </c>
      <c r="AE257" s="7">
        <v>3600</v>
      </c>
      <c r="AF257" s="7">
        <v>0</v>
      </c>
      <c r="AG257" s="7">
        <v>3600</v>
      </c>
      <c r="AH257" s="7">
        <v>300</v>
      </c>
      <c r="AI257" s="8">
        <v>0</v>
      </c>
      <c r="AJ257" s="8">
        <v>6.6999999999999993</v>
      </c>
      <c r="AK257" s="8">
        <v>0.1</v>
      </c>
      <c r="AL257" s="8">
        <v>0.2</v>
      </c>
      <c r="AM257" s="8">
        <v>0</v>
      </c>
      <c r="AN257" s="7">
        <v>168</v>
      </c>
      <c r="AO257" s="6">
        <v>0.05</v>
      </c>
      <c r="AP257" s="6">
        <v>0.09</v>
      </c>
      <c r="AQ257" s="8">
        <v>0.89999999999999991</v>
      </c>
      <c r="AR257" s="6">
        <v>0.98</v>
      </c>
      <c r="AS257" s="8">
        <v>0.1</v>
      </c>
      <c r="AT257" s="7">
        <v>81</v>
      </c>
      <c r="AU257" s="6">
        <v>0.19</v>
      </c>
      <c r="AV257" s="7">
        <v>13</v>
      </c>
      <c r="AW257" s="6">
        <v>0.51</v>
      </c>
      <c r="AX257" s="6">
        <v>0.77</v>
      </c>
      <c r="AY257" s="6">
        <v>0.56000000000000005</v>
      </c>
      <c r="AZ257" s="7">
        <v>0</v>
      </c>
      <c r="BA257" s="8">
        <v>0.4</v>
      </c>
      <c r="BB257" s="8">
        <v>1.7</v>
      </c>
      <c r="BC257" s="8">
        <v>2.1</v>
      </c>
      <c r="BD257" s="8">
        <v>0</v>
      </c>
      <c r="BE257" s="8">
        <v>1.6</v>
      </c>
      <c r="BF257" s="8">
        <v>0.1</v>
      </c>
      <c r="BG257" s="7">
        <v>0</v>
      </c>
      <c r="BH257" s="7">
        <v>0</v>
      </c>
      <c r="BI257" s="7">
        <v>0</v>
      </c>
      <c r="BJ257" s="7">
        <v>0</v>
      </c>
      <c r="BK257" s="8">
        <v>0</v>
      </c>
      <c r="BL257" s="4" t="s">
        <v>671</v>
      </c>
      <c r="BM257" s="4"/>
      <c r="BN257" s="4"/>
      <c r="BO257" s="4"/>
      <c r="BP257" s="4" t="s">
        <v>671</v>
      </c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 t="s">
        <v>671</v>
      </c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9"/>
      <c r="CT257" s="1"/>
    </row>
    <row r="258" spans="1:107" s="64" customFormat="1" ht="13.5" customHeight="1" x14ac:dyDescent="0.2">
      <c r="A258" s="58" t="s">
        <v>366</v>
      </c>
      <c r="B258" s="58" t="s">
        <v>87</v>
      </c>
      <c r="C258" s="65" t="s">
        <v>494</v>
      </c>
      <c r="D258" s="59" t="s">
        <v>373</v>
      </c>
      <c r="E258" s="58"/>
      <c r="F258" s="58" t="s">
        <v>747</v>
      </c>
      <c r="G258" s="58" t="s">
        <v>87</v>
      </c>
      <c r="H258" s="58" t="s">
        <v>748</v>
      </c>
      <c r="I258" s="59" t="s">
        <v>746</v>
      </c>
      <c r="J258" s="58" t="s">
        <v>674</v>
      </c>
      <c r="K258" s="60">
        <v>181</v>
      </c>
      <c r="L258" s="60">
        <v>11.25</v>
      </c>
      <c r="M258" s="61">
        <v>25</v>
      </c>
      <c r="N258" s="61">
        <v>16</v>
      </c>
      <c r="O258" s="62">
        <v>24.1</v>
      </c>
      <c r="P258" s="62">
        <v>1.2</v>
      </c>
      <c r="Q258" s="62">
        <v>0.4</v>
      </c>
      <c r="R258" s="62">
        <v>4.2</v>
      </c>
      <c r="S258" s="62">
        <v>0.4</v>
      </c>
      <c r="T258" s="61">
        <v>1</v>
      </c>
      <c r="U258" s="61">
        <v>101</v>
      </c>
      <c r="V258" s="61">
        <v>8</v>
      </c>
      <c r="W258" s="61">
        <v>24</v>
      </c>
      <c r="X258" s="61">
        <v>97</v>
      </c>
      <c r="Y258" s="62">
        <v>0.8</v>
      </c>
      <c r="Z258" s="62">
        <v>1.2</v>
      </c>
      <c r="AA258" s="60">
        <v>0.2</v>
      </c>
      <c r="AB258" s="60">
        <v>0.73</v>
      </c>
      <c r="AC258" s="61">
        <v>0</v>
      </c>
      <c r="AD258" s="61">
        <v>0</v>
      </c>
      <c r="AE258" s="61">
        <v>0</v>
      </c>
      <c r="AF258" s="61">
        <v>0</v>
      </c>
      <c r="AG258" s="61">
        <v>0</v>
      </c>
      <c r="AH258" s="61">
        <v>0</v>
      </c>
      <c r="AI258" s="62">
        <v>0</v>
      </c>
      <c r="AJ258" s="62">
        <v>0</v>
      </c>
      <c r="AK258" s="62">
        <v>0</v>
      </c>
      <c r="AL258" s="62">
        <v>0</v>
      </c>
      <c r="AM258" s="62">
        <v>0</v>
      </c>
      <c r="AN258" s="61">
        <v>0</v>
      </c>
      <c r="AO258" s="60">
        <v>0.08</v>
      </c>
      <c r="AP258" s="60">
        <v>0.02</v>
      </c>
      <c r="AQ258" s="62">
        <v>1.5</v>
      </c>
      <c r="AR258" s="60">
        <v>0.11</v>
      </c>
      <c r="AS258" s="62">
        <v>0</v>
      </c>
      <c r="AT258" s="61">
        <v>11</v>
      </c>
      <c r="AU258" s="60">
        <v>0.55000000000000004</v>
      </c>
      <c r="AV258" s="61">
        <v>0</v>
      </c>
      <c r="AW258" s="60">
        <v>0.28999999999999998</v>
      </c>
      <c r="AX258" s="60">
        <v>0.16999999999999998</v>
      </c>
      <c r="AY258" s="60">
        <v>0.33</v>
      </c>
      <c r="AZ258" s="61">
        <v>0</v>
      </c>
      <c r="BA258" s="62">
        <v>0.8</v>
      </c>
      <c r="BB258" s="62">
        <v>1</v>
      </c>
      <c r="BC258" s="62">
        <v>2.6</v>
      </c>
      <c r="BD258" s="62">
        <v>0.7</v>
      </c>
      <c r="BE258" s="62">
        <v>1.1000000000000001</v>
      </c>
      <c r="BF258" s="62">
        <v>0.2</v>
      </c>
      <c r="BG258" s="61">
        <v>0</v>
      </c>
      <c r="BH258" s="61">
        <v>0</v>
      </c>
      <c r="BI258" s="61">
        <v>0</v>
      </c>
      <c r="BJ258" s="61">
        <v>2</v>
      </c>
      <c r="BK258" s="62">
        <v>0.5</v>
      </c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63"/>
      <c r="CO258" s="67">
        <f>SUM(M252:M258)</f>
        <v>688</v>
      </c>
      <c r="CP258" s="68">
        <f>SUM(P252:P258)</f>
        <v>26.3</v>
      </c>
      <c r="CQ258" s="68">
        <f>SUM(Q252:Q258)</f>
        <v>17.399999999999999</v>
      </c>
      <c r="CR258" s="68">
        <f>SUM(R252:R258)</f>
        <v>107.6</v>
      </c>
      <c r="CS258" s="68">
        <f>SUM(BD252:BD258)</f>
        <v>3.4000000000000004</v>
      </c>
      <c r="CT258" s="82">
        <v>172.5</v>
      </c>
      <c r="CU258" s="78">
        <f>$CP258*4/CO258*100</f>
        <v>15.290697674418604</v>
      </c>
      <c r="CV258" s="78">
        <f>CQ258*9/CO258*100</f>
        <v>22.761627906976745</v>
      </c>
      <c r="CW258" s="78">
        <f>CR258*4/CO258*100</f>
        <v>62.558139534883715</v>
      </c>
      <c r="CX258" s="79" t="str">
        <f>IF(AND(CO258&gt;=650,CO258&lt;=850),"○","×")</f>
        <v>○</v>
      </c>
      <c r="CY258" s="79" t="str">
        <f>IF((CS258&lt;3.5),"○","×")</f>
        <v>○</v>
      </c>
      <c r="CZ258" s="79" t="str">
        <f>IF(AND(CT258&gt;=140),"○","×")</f>
        <v>○</v>
      </c>
      <c r="DA258" s="79" t="str">
        <f>IF(AND(CU258&gt;=12.5,CU258&lt;=20.4),"○","×")</f>
        <v>○</v>
      </c>
      <c r="DB258" s="79" t="str">
        <f>IF(AND(CV258&gt;=20.4,CV258&lt;=30.4),"○","×")</f>
        <v>○</v>
      </c>
      <c r="DC258" s="79" t="str">
        <f>IF(AND(CW258&gt;=49.5,CW258&lt;=65.4),"○","×")</f>
        <v>○</v>
      </c>
    </row>
    <row r="259" spans="1:107" ht="13.5" customHeight="1" x14ac:dyDescent="0.2">
      <c r="A259" s="89" t="s">
        <v>374</v>
      </c>
      <c r="B259" s="89" t="s">
        <v>87</v>
      </c>
      <c r="C259" s="92" t="s">
        <v>495</v>
      </c>
      <c r="D259" s="90" t="s">
        <v>375</v>
      </c>
      <c r="E259" s="92" t="s">
        <v>495</v>
      </c>
      <c r="F259" s="94" t="s">
        <v>747</v>
      </c>
      <c r="G259" s="94" t="s">
        <v>87</v>
      </c>
      <c r="H259" s="94" t="s">
        <v>748</v>
      </c>
      <c r="I259" s="90" t="s">
        <v>749</v>
      </c>
      <c r="J259" s="94" t="s">
        <v>874</v>
      </c>
      <c r="K259" s="91">
        <v>146.19999999999999</v>
      </c>
      <c r="L259" s="91">
        <v>111.38</v>
      </c>
      <c r="M259" s="95">
        <v>225</v>
      </c>
      <c r="N259" s="95">
        <v>1</v>
      </c>
      <c r="O259" s="96">
        <v>85.8</v>
      </c>
      <c r="P259" s="96">
        <v>14.3</v>
      </c>
      <c r="Q259" s="96">
        <v>11.8</v>
      </c>
      <c r="R259" s="96">
        <v>15.6</v>
      </c>
      <c r="S259" s="96">
        <v>1</v>
      </c>
      <c r="T259" s="95">
        <v>289</v>
      </c>
      <c r="U259" s="95">
        <v>45</v>
      </c>
      <c r="V259" s="95">
        <v>6</v>
      </c>
      <c r="W259" s="95">
        <v>3</v>
      </c>
      <c r="X259" s="95">
        <v>4</v>
      </c>
      <c r="Y259" s="96">
        <v>0</v>
      </c>
      <c r="Z259" s="96">
        <v>0</v>
      </c>
      <c r="AA259" s="97">
        <v>0</v>
      </c>
      <c r="AB259" s="97">
        <v>0.02</v>
      </c>
      <c r="AC259" s="95">
        <v>0</v>
      </c>
      <c r="AD259" s="95">
        <v>0</v>
      </c>
      <c r="AE259" s="95">
        <v>4</v>
      </c>
      <c r="AF259" s="95">
        <v>0</v>
      </c>
      <c r="AG259" s="95">
        <v>4</v>
      </c>
      <c r="AH259" s="95">
        <v>0</v>
      </c>
      <c r="AI259" s="96">
        <v>0</v>
      </c>
      <c r="AJ259" s="96">
        <v>0</v>
      </c>
      <c r="AK259" s="96">
        <v>0</v>
      </c>
      <c r="AL259" s="96">
        <v>0</v>
      </c>
      <c r="AM259" s="96">
        <v>0</v>
      </c>
      <c r="AN259" s="95">
        <v>29</v>
      </c>
      <c r="AO259" s="97">
        <v>0</v>
      </c>
      <c r="AP259" s="97">
        <v>0</v>
      </c>
      <c r="AQ259" s="96">
        <v>0</v>
      </c>
      <c r="AR259" s="97">
        <v>0.02</v>
      </c>
      <c r="AS259" s="96">
        <v>0</v>
      </c>
      <c r="AT259" s="95">
        <v>9</v>
      </c>
      <c r="AU259" s="97">
        <v>0.03</v>
      </c>
      <c r="AV259" s="95">
        <v>3</v>
      </c>
      <c r="AW259" s="97">
        <v>0</v>
      </c>
      <c r="AX259" s="97">
        <v>0</v>
      </c>
      <c r="AY259" s="97">
        <v>0</v>
      </c>
      <c r="AZ259" s="95">
        <v>0</v>
      </c>
      <c r="BA259" s="96">
        <v>0.1</v>
      </c>
      <c r="BB259" s="96">
        <v>0.2</v>
      </c>
      <c r="BC259" s="96">
        <v>0.30000000000000004</v>
      </c>
      <c r="BD259" s="96">
        <v>2.0999999999999996</v>
      </c>
      <c r="BE259" s="96">
        <v>0.2</v>
      </c>
      <c r="BF259" s="96">
        <v>0</v>
      </c>
      <c r="BG259" s="95">
        <v>0</v>
      </c>
      <c r="BH259" s="95">
        <v>0</v>
      </c>
      <c r="BI259" s="95">
        <v>0</v>
      </c>
      <c r="BJ259" s="95">
        <v>0</v>
      </c>
      <c r="BK259" s="96">
        <v>0.1</v>
      </c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 t="s">
        <v>671</v>
      </c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8"/>
      <c r="CT259" s="1"/>
    </row>
    <row r="260" spans="1:107" ht="13.5" customHeight="1" x14ac:dyDescent="0.2">
      <c r="A260" s="103" t="s">
        <v>374</v>
      </c>
      <c r="B260" s="103" t="s">
        <v>87</v>
      </c>
      <c r="C260" s="10" t="s">
        <v>495</v>
      </c>
      <c r="D260" s="5" t="s">
        <v>376</v>
      </c>
      <c r="E260" s="10" t="s">
        <v>539</v>
      </c>
      <c r="F260" s="103" t="s">
        <v>747</v>
      </c>
      <c r="G260" s="103" t="s">
        <v>87</v>
      </c>
      <c r="H260" s="103" t="s">
        <v>748</v>
      </c>
      <c r="I260" s="5" t="s">
        <v>750</v>
      </c>
      <c r="J260" s="103" t="s">
        <v>875</v>
      </c>
      <c r="K260" s="6">
        <v>113.75</v>
      </c>
      <c r="L260" s="6">
        <v>31.15</v>
      </c>
      <c r="M260" s="7">
        <v>50</v>
      </c>
      <c r="N260" s="7">
        <v>185</v>
      </c>
      <c r="O260" s="8">
        <v>101.6</v>
      </c>
      <c r="P260" s="8">
        <v>3</v>
      </c>
      <c r="Q260" s="8">
        <v>2.9</v>
      </c>
      <c r="R260" s="8">
        <v>5.3</v>
      </c>
      <c r="S260" s="8">
        <v>4.0999999999999996</v>
      </c>
      <c r="T260" s="7">
        <v>991</v>
      </c>
      <c r="U260" s="7">
        <v>200</v>
      </c>
      <c r="V260" s="7">
        <v>203</v>
      </c>
      <c r="W260" s="7">
        <v>17</v>
      </c>
      <c r="X260" s="7">
        <v>103</v>
      </c>
      <c r="Y260" s="8">
        <v>0.6</v>
      </c>
      <c r="Z260" s="8">
        <v>1.6</v>
      </c>
      <c r="AA260" s="6">
        <v>7.0000000000000007E-2</v>
      </c>
      <c r="AB260" s="6">
        <v>0.08</v>
      </c>
      <c r="AC260" s="7">
        <v>10</v>
      </c>
      <c r="AD260" s="7">
        <v>0</v>
      </c>
      <c r="AE260" s="7">
        <v>9</v>
      </c>
      <c r="AF260" s="7">
        <v>1</v>
      </c>
      <c r="AG260" s="7">
        <v>9</v>
      </c>
      <c r="AH260" s="7">
        <v>11</v>
      </c>
      <c r="AI260" s="8">
        <v>0.1</v>
      </c>
      <c r="AJ260" s="8">
        <v>0.4</v>
      </c>
      <c r="AK260" s="8">
        <v>0</v>
      </c>
      <c r="AL260" s="8">
        <v>0</v>
      </c>
      <c r="AM260" s="8">
        <v>0</v>
      </c>
      <c r="AN260" s="7">
        <v>8</v>
      </c>
      <c r="AO260" s="6">
        <v>0.23</v>
      </c>
      <c r="AP260" s="6">
        <v>0.11</v>
      </c>
      <c r="AQ260" s="8">
        <v>2.4</v>
      </c>
      <c r="AR260" s="6">
        <v>0.2</v>
      </c>
      <c r="AS260" s="8">
        <v>0.4</v>
      </c>
      <c r="AT260" s="7">
        <v>12</v>
      </c>
      <c r="AU260" s="6">
        <v>0.56000000000000005</v>
      </c>
      <c r="AV260" s="7">
        <v>2</v>
      </c>
      <c r="AW260" s="6">
        <v>4.34</v>
      </c>
      <c r="AX260" s="6">
        <v>5.33</v>
      </c>
      <c r="AY260" s="6">
        <v>0.73</v>
      </c>
      <c r="AZ260" s="7">
        <v>42</v>
      </c>
      <c r="BA260" s="8">
        <v>0.2</v>
      </c>
      <c r="BB260" s="8">
        <v>0.4</v>
      </c>
      <c r="BC260" s="8">
        <v>0.6</v>
      </c>
      <c r="BD260" s="8">
        <v>0.4</v>
      </c>
      <c r="BE260" s="8">
        <v>0</v>
      </c>
      <c r="BF260" s="8">
        <v>0</v>
      </c>
      <c r="BG260" s="7">
        <v>0</v>
      </c>
      <c r="BH260" s="7">
        <v>0</v>
      </c>
      <c r="BI260" s="7">
        <v>0</v>
      </c>
      <c r="BJ260" s="7">
        <v>0</v>
      </c>
      <c r="BK260" s="8">
        <v>0</v>
      </c>
      <c r="BL260" s="103" t="s">
        <v>671</v>
      </c>
      <c r="BM260" s="103"/>
      <c r="BN260" s="103" t="s">
        <v>671</v>
      </c>
      <c r="BO260" s="103" t="s">
        <v>671</v>
      </c>
      <c r="BP260" s="103"/>
      <c r="BQ260" s="103"/>
      <c r="BR260" s="103"/>
      <c r="BS260" s="103"/>
      <c r="BT260" s="103"/>
      <c r="BU260" s="103"/>
      <c r="BV260" s="103"/>
      <c r="BW260" s="103"/>
      <c r="BX260" s="103" t="s">
        <v>671</v>
      </c>
      <c r="BY260" s="103"/>
      <c r="BZ260" s="103"/>
      <c r="CA260" s="103"/>
      <c r="CB260" s="103" t="s">
        <v>671</v>
      </c>
      <c r="CC260" s="103"/>
      <c r="CD260" s="103"/>
      <c r="CE260" s="103" t="s">
        <v>671</v>
      </c>
      <c r="CF260" s="103"/>
      <c r="CG260" s="103"/>
      <c r="CH260" s="103"/>
      <c r="CI260" s="103"/>
      <c r="CJ260" s="103" t="s">
        <v>671</v>
      </c>
      <c r="CK260" s="103"/>
      <c r="CL260" s="103"/>
      <c r="CM260" s="9"/>
      <c r="CT260" s="1"/>
    </row>
    <row r="261" spans="1:107" ht="13.5" customHeight="1" x14ac:dyDescent="0.2">
      <c r="A261" s="4" t="s">
        <v>374</v>
      </c>
      <c r="B261" s="4" t="s">
        <v>87</v>
      </c>
      <c r="C261" s="10" t="s">
        <v>495</v>
      </c>
      <c r="D261" s="5" t="s">
        <v>376</v>
      </c>
      <c r="E261" s="10"/>
      <c r="F261" s="4" t="s">
        <v>747</v>
      </c>
      <c r="G261" s="4" t="s">
        <v>87</v>
      </c>
      <c r="H261" s="4" t="s">
        <v>748</v>
      </c>
      <c r="I261" s="5" t="s">
        <v>751</v>
      </c>
      <c r="J261" s="4" t="s">
        <v>876</v>
      </c>
      <c r="K261" s="6">
        <v>61</v>
      </c>
      <c r="L261" s="6">
        <v>26.06</v>
      </c>
      <c r="M261" s="7">
        <v>54</v>
      </c>
      <c r="N261" s="7">
        <v>106</v>
      </c>
      <c r="O261" s="8">
        <v>49.4</v>
      </c>
      <c r="P261" s="8">
        <v>1.2</v>
      </c>
      <c r="Q261" s="8">
        <v>3.1</v>
      </c>
      <c r="R261" s="8">
        <v>6.6999999999999993</v>
      </c>
      <c r="S261" s="8">
        <v>1.2000000000000002</v>
      </c>
      <c r="T261" s="7">
        <v>251</v>
      </c>
      <c r="U261" s="7">
        <v>215</v>
      </c>
      <c r="V261" s="7">
        <v>42</v>
      </c>
      <c r="W261" s="7">
        <v>22</v>
      </c>
      <c r="X261" s="7">
        <v>46</v>
      </c>
      <c r="Y261" s="8">
        <v>0.9</v>
      </c>
      <c r="Z261" s="8">
        <v>0.30000000000000004</v>
      </c>
      <c r="AA261" s="6">
        <v>6.9999999999999993E-2</v>
      </c>
      <c r="AB261" s="6">
        <v>0.31999999999999995</v>
      </c>
      <c r="AC261" s="7">
        <v>0</v>
      </c>
      <c r="AD261" s="7">
        <v>203</v>
      </c>
      <c r="AE261" s="7">
        <v>505</v>
      </c>
      <c r="AF261" s="7">
        <v>1</v>
      </c>
      <c r="AG261" s="7">
        <v>604</v>
      </c>
      <c r="AH261" s="7">
        <v>50</v>
      </c>
      <c r="AI261" s="8">
        <v>4.4000000000000004</v>
      </c>
      <c r="AJ261" s="8">
        <v>0.7</v>
      </c>
      <c r="AK261" s="8">
        <v>0.1</v>
      </c>
      <c r="AL261" s="8">
        <v>1.4</v>
      </c>
      <c r="AM261" s="8">
        <v>0.4</v>
      </c>
      <c r="AN261" s="7">
        <v>73</v>
      </c>
      <c r="AO261" s="6">
        <v>7.0000000000000007E-2</v>
      </c>
      <c r="AP261" s="6">
        <v>7.9999999999999988E-2</v>
      </c>
      <c r="AQ261" s="8">
        <v>0.30000000000000004</v>
      </c>
      <c r="AR261" s="6">
        <v>0.1</v>
      </c>
      <c r="AS261" s="8">
        <v>0</v>
      </c>
      <c r="AT261" s="7">
        <v>87</v>
      </c>
      <c r="AU261" s="6">
        <v>0.32</v>
      </c>
      <c r="AV261" s="7">
        <v>24</v>
      </c>
      <c r="AW261" s="6">
        <v>0.25</v>
      </c>
      <c r="AX261" s="6">
        <v>1.31</v>
      </c>
      <c r="AY261" s="6">
        <v>0.93</v>
      </c>
      <c r="AZ261" s="7">
        <v>0</v>
      </c>
      <c r="BA261" s="8">
        <v>0.4</v>
      </c>
      <c r="BB261" s="8">
        <v>2.6</v>
      </c>
      <c r="BC261" s="8">
        <v>3.0000000000000004</v>
      </c>
      <c r="BD261" s="8">
        <v>0.2</v>
      </c>
      <c r="BE261" s="8">
        <v>2</v>
      </c>
      <c r="BF261" s="8">
        <v>2.7</v>
      </c>
      <c r="BG261" s="7">
        <v>0</v>
      </c>
      <c r="BH261" s="7">
        <v>0</v>
      </c>
      <c r="BI261" s="7">
        <v>1</v>
      </c>
      <c r="BJ261" s="7">
        <v>2</v>
      </c>
      <c r="BK261" s="8">
        <v>0.9</v>
      </c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9"/>
      <c r="CT261" s="1"/>
    </row>
    <row r="262" spans="1:107" ht="13.5" customHeight="1" x14ac:dyDescent="0.2">
      <c r="A262" s="4" t="s">
        <v>374</v>
      </c>
      <c r="B262" s="4" t="s">
        <v>87</v>
      </c>
      <c r="C262" s="10" t="s">
        <v>495</v>
      </c>
      <c r="D262" s="5" t="s">
        <v>377</v>
      </c>
      <c r="E262" s="10"/>
      <c r="F262" s="4" t="s">
        <v>747</v>
      </c>
      <c r="G262" s="4" t="s">
        <v>87</v>
      </c>
      <c r="H262" s="4" t="s">
        <v>748</v>
      </c>
      <c r="I262" s="5" t="s">
        <v>752</v>
      </c>
      <c r="J262" s="4" t="s">
        <v>556</v>
      </c>
      <c r="K262" s="6">
        <v>90</v>
      </c>
      <c r="L262" s="6">
        <v>28.08</v>
      </c>
      <c r="M262" s="7">
        <v>315</v>
      </c>
      <c r="N262" s="7">
        <v>1324</v>
      </c>
      <c r="O262" s="8">
        <v>13.5</v>
      </c>
      <c r="P262" s="8">
        <v>5.6000000000000005</v>
      </c>
      <c r="Q262" s="8">
        <v>0.89999999999999991</v>
      </c>
      <c r="R262" s="8">
        <v>69.599999999999994</v>
      </c>
      <c r="S262" s="8">
        <v>0.60000000000000009</v>
      </c>
      <c r="T262" s="7">
        <v>115</v>
      </c>
      <c r="U262" s="7">
        <v>129</v>
      </c>
      <c r="V262" s="7">
        <v>24</v>
      </c>
      <c r="W262" s="7">
        <v>12</v>
      </c>
      <c r="X262" s="7">
        <v>31</v>
      </c>
      <c r="Y262" s="8">
        <v>0.30000000000000004</v>
      </c>
      <c r="Z262" s="8">
        <v>0.30000000000000004</v>
      </c>
      <c r="AA262" s="6">
        <v>0.03</v>
      </c>
      <c r="AB262" s="6">
        <v>0.1</v>
      </c>
      <c r="AC262" s="7">
        <v>0</v>
      </c>
      <c r="AD262" s="7">
        <v>5</v>
      </c>
      <c r="AE262" s="7">
        <v>92</v>
      </c>
      <c r="AF262" s="7">
        <v>10</v>
      </c>
      <c r="AG262" s="7">
        <v>99</v>
      </c>
      <c r="AH262" s="7">
        <v>8</v>
      </c>
      <c r="AI262" s="8">
        <v>0</v>
      </c>
      <c r="AJ262" s="8">
        <v>0</v>
      </c>
      <c r="AK262" s="8">
        <v>0</v>
      </c>
      <c r="AL262" s="8">
        <v>0.1</v>
      </c>
      <c r="AM262" s="8">
        <v>0</v>
      </c>
      <c r="AN262" s="7">
        <v>33</v>
      </c>
      <c r="AO262" s="6">
        <v>0.04</v>
      </c>
      <c r="AP262" s="6">
        <v>0.03</v>
      </c>
      <c r="AQ262" s="8">
        <v>0.6</v>
      </c>
      <c r="AR262" s="6">
        <v>6.0000000000000005E-2</v>
      </c>
      <c r="AS262" s="8">
        <v>0</v>
      </c>
      <c r="AT262" s="7">
        <v>39</v>
      </c>
      <c r="AU262" s="6">
        <v>0.17000000000000004</v>
      </c>
      <c r="AV262" s="7">
        <v>14</v>
      </c>
      <c r="AW262" s="6">
        <v>0.42</v>
      </c>
      <c r="AX262" s="6">
        <v>1.4200000000000002</v>
      </c>
      <c r="AY262" s="6">
        <v>1.6</v>
      </c>
      <c r="AZ262" s="7">
        <v>1</v>
      </c>
      <c r="BA262" s="8">
        <v>0.1</v>
      </c>
      <c r="BB262" s="8">
        <v>1</v>
      </c>
      <c r="BC262" s="8">
        <v>1.7000000000000002</v>
      </c>
      <c r="BD262" s="8">
        <v>0</v>
      </c>
      <c r="BE262" s="8">
        <v>0.8</v>
      </c>
      <c r="BF262" s="8">
        <v>0.2</v>
      </c>
      <c r="BG262" s="7">
        <v>0</v>
      </c>
      <c r="BH262" s="7">
        <v>0</v>
      </c>
      <c r="BI262" s="7">
        <v>0</v>
      </c>
      <c r="BJ262" s="7">
        <v>2</v>
      </c>
      <c r="BK262" s="8">
        <v>1.2000000000000002</v>
      </c>
      <c r="BL262" s="4" t="s">
        <v>671</v>
      </c>
      <c r="BM262" s="4"/>
      <c r="BN262" s="4" t="s">
        <v>671</v>
      </c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 t="s">
        <v>671</v>
      </c>
      <c r="CC262" s="4"/>
      <c r="CD262" s="4"/>
      <c r="CE262" s="4"/>
      <c r="CF262" s="4"/>
      <c r="CG262" s="4"/>
      <c r="CH262" s="4"/>
      <c r="CI262" s="4"/>
      <c r="CJ262" s="4"/>
      <c r="CK262" s="4" t="s">
        <v>671</v>
      </c>
      <c r="CL262" s="4"/>
      <c r="CM262" s="9"/>
      <c r="CT262" s="1"/>
    </row>
    <row r="263" spans="1:107" s="64" customFormat="1" ht="13.5" customHeight="1" x14ac:dyDescent="0.2">
      <c r="A263" s="58" t="s">
        <v>374</v>
      </c>
      <c r="B263" s="58" t="s">
        <v>87</v>
      </c>
      <c r="C263" s="65" t="s">
        <v>495</v>
      </c>
      <c r="D263" s="59" t="s">
        <v>378</v>
      </c>
      <c r="E263" s="58"/>
      <c r="F263" s="58" t="s">
        <v>754</v>
      </c>
      <c r="G263" s="58" t="s">
        <v>87</v>
      </c>
      <c r="H263" s="58" t="s">
        <v>755</v>
      </c>
      <c r="I263" s="59" t="s">
        <v>753</v>
      </c>
      <c r="J263" s="58" t="s">
        <v>674</v>
      </c>
      <c r="K263" s="60">
        <v>181</v>
      </c>
      <c r="L263" s="60">
        <v>11.25</v>
      </c>
      <c r="M263" s="61">
        <v>25</v>
      </c>
      <c r="N263" s="61">
        <v>16</v>
      </c>
      <c r="O263" s="62">
        <v>24.1</v>
      </c>
      <c r="P263" s="62">
        <v>1.2</v>
      </c>
      <c r="Q263" s="62">
        <v>0.4</v>
      </c>
      <c r="R263" s="62">
        <v>4.2</v>
      </c>
      <c r="S263" s="62">
        <v>0.4</v>
      </c>
      <c r="T263" s="61">
        <v>1</v>
      </c>
      <c r="U263" s="61">
        <v>101</v>
      </c>
      <c r="V263" s="61">
        <v>8</v>
      </c>
      <c r="W263" s="61">
        <v>24</v>
      </c>
      <c r="X263" s="61">
        <v>97</v>
      </c>
      <c r="Y263" s="62">
        <v>0.8</v>
      </c>
      <c r="Z263" s="62">
        <v>1.2</v>
      </c>
      <c r="AA263" s="60">
        <v>0.2</v>
      </c>
      <c r="AB263" s="60">
        <v>0.73</v>
      </c>
      <c r="AC263" s="61">
        <v>0</v>
      </c>
      <c r="AD263" s="61">
        <v>0</v>
      </c>
      <c r="AE263" s="61">
        <v>0</v>
      </c>
      <c r="AF263" s="61">
        <v>0</v>
      </c>
      <c r="AG263" s="61">
        <v>0</v>
      </c>
      <c r="AH263" s="61">
        <v>0</v>
      </c>
      <c r="AI263" s="62">
        <v>0</v>
      </c>
      <c r="AJ263" s="62">
        <v>0</v>
      </c>
      <c r="AK263" s="62">
        <v>0</v>
      </c>
      <c r="AL263" s="62">
        <v>0</v>
      </c>
      <c r="AM263" s="62">
        <v>0</v>
      </c>
      <c r="AN263" s="61">
        <v>0</v>
      </c>
      <c r="AO263" s="60">
        <v>0.08</v>
      </c>
      <c r="AP263" s="60">
        <v>0.02</v>
      </c>
      <c r="AQ263" s="62">
        <v>1.5</v>
      </c>
      <c r="AR263" s="60">
        <v>0.11</v>
      </c>
      <c r="AS263" s="62">
        <v>0</v>
      </c>
      <c r="AT263" s="61">
        <v>11</v>
      </c>
      <c r="AU263" s="60">
        <v>0.55000000000000004</v>
      </c>
      <c r="AV263" s="61">
        <v>0</v>
      </c>
      <c r="AW263" s="60">
        <v>0.28999999999999998</v>
      </c>
      <c r="AX263" s="60">
        <v>0.16999999999999998</v>
      </c>
      <c r="AY263" s="60">
        <v>0.33</v>
      </c>
      <c r="AZ263" s="61">
        <v>0</v>
      </c>
      <c r="BA263" s="62">
        <v>0.8</v>
      </c>
      <c r="BB263" s="62">
        <v>1</v>
      </c>
      <c r="BC263" s="62">
        <v>2.6</v>
      </c>
      <c r="BD263" s="62">
        <v>0.7</v>
      </c>
      <c r="BE263" s="62">
        <v>1.1000000000000001</v>
      </c>
      <c r="BF263" s="62">
        <v>0.2</v>
      </c>
      <c r="BG263" s="61">
        <v>0</v>
      </c>
      <c r="BH263" s="61">
        <v>0</v>
      </c>
      <c r="BI263" s="61">
        <v>0</v>
      </c>
      <c r="BJ263" s="61">
        <v>2</v>
      </c>
      <c r="BK263" s="62">
        <v>0.5</v>
      </c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63"/>
      <c r="CO263" s="67">
        <f>SUM(M259:M263)</f>
        <v>669</v>
      </c>
      <c r="CP263" s="68">
        <f>SUM(P259:P263)</f>
        <v>25.3</v>
      </c>
      <c r="CQ263" s="68">
        <f>SUM(Q259:Q263)</f>
        <v>19.099999999999998</v>
      </c>
      <c r="CR263" s="68">
        <f>SUM(R259:R263)</f>
        <v>101.39999999999999</v>
      </c>
      <c r="CS263" s="68">
        <f>SUM(BD259:BD263)</f>
        <v>3.3999999999999995</v>
      </c>
      <c r="CT263" s="82">
        <v>164.5</v>
      </c>
      <c r="CU263" s="78">
        <f>$CP263*4/CO263*100</f>
        <v>15.127055306427502</v>
      </c>
      <c r="CV263" s="78">
        <f>CQ263*9/CO263*100</f>
        <v>25.695067264573989</v>
      </c>
      <c r="CW263" s="78">
        <f>CR263*4/CO263*100</f>
        <v>60.627802690582953</v>
      </c>
      <c r="CX263" s="79" t="str">
        <f>IF(AND(CO263&gt;=650,CO263&lt;=850),"○","×")</f>
        <v>○</v>
      </c>
      <c r="CY263" s="79" t="str">
        <f>IF((CS263&lt;3.5),"○","×")</f>
        <v>○</v>
      </c>
      <c r="CZ263" s="79" t="str">
        <f>IF(AND(CT263&gt;=140),"○","×")</f>
        <v>○</v>
      </c>
      <c r="DA263" s="79" t="str">
        <f>IF(AND(CU263&gt;=12.5,CU263&lt;=20.4),"○","×")</f>
        <v>○</v>
      </c>
      <c r="DB263" s="79" t="str">
        <f>IF(AND(CV263&gt;=20.4,CV263&lt;=30.4),"○","×")</f>
        <v>○</v>
      </c>
      <c r="DC263" s="79" t="str">
        <f>IF(AND(CW263&gt;=49.5,CW263&lt;=65.4),"○","×")</f>
        <v>○</v>
      </c>
    </row>
    <row r="264" spans="1:107" ht="13.5" customHeight="1" x14ac:dyDescent="0.2">
      <c r="A264" s="89" t="s">
        <v>379</v>
      </c>
      <c r="B264" s="89" t="s">
        <v>87</v>
      </c>
      <c r="C264" s="92" t="s">
        <v>496</v>
      </c>
      <c r="D264" s="90" t="s">
        <v>380</v>
      </c>
      <c r="E264" s="92" t="s">
        <v>496</v>
      </c>
      <c r="F264" s="94" t="s">
        <v>754</v>
      </c>
      <c r="G264" s="94" t="s">
        <v>87</v>
      </c>
      <c r="H264" s="94" t="s">
        <v>755</v>
      </c>
      <c r="I264" s="90" t="s">
        <v>756</v>
      </c>
      <c r="J264" s="94" t="s">
        <v>877</v>
      </c>
      <c r="K264" s="91">
        <v>133</v>
      </c>
      <c r="L264" s="91">
        <v>115.22</v>
      </c>
      <c r="M264" s="95">
        <v>228</v>
      </c>
      <c r="N264" s="95">
        <v>0</v>
      </c>
      <c r="O264" s="96">
        <v>87.1</v>
      </c>
      <c r="P264" s="96">
        <v>14.3</v>
      </c>
      <c r="Q264" s="96">
        <v>11.9</v>
      </c>
      <c r="R264" s="96">
        <v>16</v>
      </c>
      <c r="S264" s="96">
        <v>1</v>
      </c>
      <c r="T264" s="95">
        <v>289</v>
      </c>
      <c r="U264" s="95">
        <v>45</v>
      </c>
      <c r="V264" s="95">
        <v>6</v>
      </c>
      <c r="W264" s="95">
        <v>3</v>
      </c>
      <c r="X264" s="95">
        <v>4</v>
      </c>
      <c r="Y264" s="96">
        <v>0</v>
      </c>
      <c r="Z264" s="96">
        <v>0</v>
      </c>
      <c r="AA264" s="97">
        <v>0</v>
      </c>
      <c r="AB264" s="97">
        <v>0.02</v>
      </c>
      <c r="AC264" s="95">
        <v>0</v>
      </c>
      <c r="AD264" s="95">
        <v>0</v>
      </c>
      <c r="AE264" s="95">
        <v>4</v>
      </c>
      <c r="AF264" s="95">
        <v>0</v>
      </c>
      <c r="AG264" s="95">
        <v>4</v>
      </c>
      <c r="AH264" s="95">
        <v>0</v>
      </c>
      <c r="AI264" s="96">
        <v>0</v>
      </c>
      <c r="AJ264" s="96">
        <v>0</v>
      </c>
      <c r="AK264" s="96">
        <v>0</v>
      </c>
      <c r="AL264" s="96">
        <v>0</v>
      </c>
      <c r="AM264" s="96">
        <v>0</v>
      </c>
      <c r="AN264" s="95">
        <v>29</v>
      </c>
      <c r="AO264" s="97">
        <v>0</v>
      </c>
      <c r="AP264" s="97">
        <v>0</v>
      </c>
      <c r="AQ264" s="96">
        <v>0</v>
      </c>
      <c r="AR264" s="97">
        <v>0.02</v>
      </c>
      <c r="AS264" s="96">
        <v>0</v>
      </c>
      <c r="AT264" s="95">
        <v>9</v>
      </c>
      <c r="AU264" s="97">
        <v>0.03</v>
      </c>
      <c r="AV264" s="95">
        <v>3</v>
      </c>
      <c r="AW264" s="97">
        <v>0</v>
      </c>
      <c r="AX264" s="97">
        <v>0</v>
      </c>
      <c r="AY264" s="97">
        <v>0</v>
      </c>
      <c r="AZ264" s="95">
        <v>0</v>
      </c>
      <c r="BA264" s="96">
        <v>0.1</v>
      </c>
      <c r="BB264" s="96">
        <v>0.2</v>
      </c>
      <c r="BC264" s="96">
        <v>0.30000000000000004</v>
      </c>
      <c r="BD264" s="96">
        <v>2.0999999999999996</v>
      </c>
      <c r="BE264" s="96">
        <v>0.2</v>
      </c>
      <c r="BF264" s="96">
        <v>0</v>
      </c>
      <c r="BG264" s="95">
        <v>0</v>
      </c>
      <c r="BH264" s="95">
        <v>0</v>
      </c>
      <c r="BI264" s="95">
        <v>0</v>
      </c>
      <c r="BJ264" s="95">
        <v>0</v>
      </c>
      <c r="BK264" s="96">
        <v>0.1</v>
      </c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94"/>
      <c r="CA264" s="94"/>
      <c r="CB264" s="94" t="s">
        <v>671</v>
      </c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8"/>
      <c r="CT264" s="1"/>
    </row>
    <row r="265" spans="1:107" ht="13.5" customHeight="1" x14ac:dyDescent="0.2">
      <c r="A265" s="4" t="s">
        <v>379</v>
      </c>
      <c r="B265" s="4" t="s">
        <v>87</v>
      </c>
      <c r="C265" s="10" t="s">
        <v>496</v>
      </c>
      <c r="D265" s="5" t="s">
        <v>381</v>
      </c>
      <c r="E265" s="10" t="s">
        <v>540</v>
      </c>
      <c r="F265" s="4" t="s">
        <v>754</v>
      </c>
      <c r="G265" s="4" t="s">
        <v>87</v>
      </c>
      <c r="H265" s="4" t="s">
        <v>755</v>
      </c>
      <c r="I265" s="5" t="s">
        <v>757</v>
      </c>
      <c r="J265" s="4" t="s">
        <v>873</v>
      </c>
      <c r="K265" s="6">
        <v>50.15</v>
      </c>
      <c r="L265" s="6">
        <v>17.2</v>
      </c>
      <c r="M265" s="7">
        <v>37</v>
      </c>
      <c r="N265" s="7">
        <v>0</v>
      </c>
      <c r="O265" s="8">
        <v>40.5</v>
      </c>
      <c r="P265" s="8">
        <v>0.8</v>
      </c>
      <c r="Q265" s="8">
        <v>0.1</v>
      </c>
      <c r="R265" s="8">
        <v>8.4</v>
      </c>
      <c r="S265" s="8">
        <v>3.9</v>
      </c>
      <c r="T265" s="7">
        <v>939</v>
      </c>
      <c r="U265" s="7">
        <v>217</v>
      </c>
      <c r="V265" s="7">
        <v>204</v>
      </c>
      <c r="W265" s="7">
        <v>17</v>
      </c>
      <c r="X265" s="7">
        <v>109</v>
      </c>
      <c r="Y265" s="8">
        <v>0.6</v>
      </c>
      <c r="Z265" s="8">
        <v>1.6</v>
      </c>
      <c r="AA265" s="6">
        <v>7.0000000000000007E-2</v>
      </c>
      <c r="AB265" s="6">
        <v>0.08</v>
      </c>
      <c r="AC265" s="7">
        <v>10</v>
      </c>
      <c r="AD265" s="7">
        <v>0</v>
      </c>
      <c r="AE265" s="7">
        <v>1</v>
      </c>
      <c r="AF265" s="7">
        <v>1</v>
      </c>
      <c r="AG265" s="7">
        <v>1</v>
      </c>
      <c r="AH265" s="7">
        <v>10</v>
      </c>
      <c r="AI265" s="8">
        <v>0.1</v>
      </c>
      <c r="AJ265" s="8">
        <v>0.4</v>
      </c>
      <c r="AK265" s="8">
        <v>0</v>
      </c>
      <c r="AL265" s="8">
        <v>0</v>
      </c>
      <c r="AM265" s="8">
        <v>0</v>
      </c>
      <c r="AN265" s="7">
        <v>4</v>
      </c>
      <c r="AO265" s="6">
        <v>0.23</v>
      </c>
      <c r="AP265" s="6">
        <v>0.11</v>
      </c>
      <c r="AQ265" s="8">
        <v>2.4</v>
      </c>
      <c r="AR265" s="6">
        <v>0.2</v>
      </c>
      <c r="AS265" s="8">
        <v>0.4</v>
      </c>
      <c r="AT265" s="7">
        <v>11</v>
      </c>
      <c r="AU265" s="6">
        <v>0.56000000000000005</v>
      </c>
      <c r="AV265" s="7">
        <v>2</v>
      </c>
      <c r="AW265" s="6">
        <v>4.34</v>
      </c>
      <c r="AX265" s="6">
        <v>5.33</v>
      </c>
      <c r="AY265" s="6">
        <v>0.73</v>
      </c>
      <c r="AZ265" s="7">
        <v>42</v>
      </c>
      <c r="BA265" s="8">
        <v>0.2</v>
      </c>
      <c r="BB265" s="8">
        <v>0.4</v>
      </c>
      <c r="BC265" s="8">
        <v>0.6</v>
      </c>
      <c r="BD265" s="8">
        <v>0.1</v>
      </c>
      <c r="BE265" s="8">
        <v>0</v>
      </c>
      <c r="BF265" s="8">
        <v>0</v>
      </c>
      <c r="BG265" s="7">
        <v>0</v>
      </c>
      <c r="BH265" s="7">
        <v>0</v>
      </c>
      <c r="BI265" s="7">
        <v>0</v>
      </c>
      <c r="BJ265" s="7">
        <v>0</v>
      </c>
      <c r="BK265" s="8">
        <v>0</v>
      </c>
      <c r="BL265" s="4" t="s">
        <v>671</v>
      </c>
      <c r="BM265" s="4"/>
      <c r="BN265" s="4" t="s">
        <v>671</v>
      </c>
      <c r="BO265" s="4" t="s">
        <v>671</v>
      </c>
      <c r="BP265" s="4"/>
      <c r="BQ265" s="4"/>
      <c r="BR265" s="4"/>
      <c r="BS265" s="4"/>
      <c r="BT265" s="4"/>
      <c r="BU265" s="4"/>
      <c r="BV265" s="4"/>
      <c r="BW265" s="4"/>
      <c r="BX265" s="4" t="s">
        <v>671</v>
      </c>
      <c r="BY265" s="4"/>
      <c r="BZ265" s="4"/>
      <c r="CA265" s="4"/>
      <c r="CB265" s="4" t="s">
        <v>671</v>
      </c>
      <c r="CC265" s="4"/>
      <c r="CD265" s="4"/>
      <c r="CE265" s="4" t="s">
        <v>671</v>
      </c>
      <c r="CF265" s="4"/>
      <c r="CG265" s="4"/>
      <c r="CH265" s="4"/>
      <c r="CI265" s="4" t="s">
        <v>671</v>
      </c>
      <c r="CJ265" s="4" t="s">
        <v>671</v>
      </c>
      <c r="CK265" s="4"/>
      <c r="CL265" s="4"/>
      <c r="CM265" s="9"/>
      <c r="CT265" s="1"/>
    </row>
    <row r="266" spans="1:107" ht="13.5" customHeight="1" x14ac:dyDescent="0.2">
      <c r="A266" s="103" t="s">
        <v>379</v>
      </c>
      <c r="B266" s="103" t="s">
        <v>87</v>
      </c>
      <c r="C266" s="10" t="s">
        <v>496</v>
      </c>
      <c r="D266" s="5" t="s">
        <v>382</v>
      </c>
      <c r="E266" s="10"/>
      <c r="F266" s="103" t="s">
        <v>754</v>
      </c>
      <c r="G266" s="103" t="s">
        <v>87</v>
      </c>
      <c r="H266" s="103" t="s">
        <v>755</v>
      </c>
      <c r="I266" s="5" t="s">
        <v>758</v>
      </c>
      <c r="J266" s="103" t="s">
        <v>566</v>
      </c>
      <c r="K266" s="6">
        <v>44</v>
      </c>
      <c r="L266" s="6">
        <v>5.41</v>
      </c>
      <c r="M266" s="7">
        <v>27</v>
      </c>
      <c r="N266" s="7">
        <v>63</v>
      </c>
      <c r="O266" s="8">
        <v>18.5</v>
      </c>
      <c r="P266" s="8">
        <v>0.1</v>
      </c>
      <c r="Q266" s="8">
        <v>1.3</v>
      </c>
      <c r="R266" s="8">
        <v>3.9</v>
      </c>
      <c r="S266" s="8">
        <v>0.5</v>
      </c>
      <c r="T266" s="7">
        <v>79</v>
      </c>
      <c r="U266" s="7">
        <v>170</v>
      </c>
      <c r="V266" s="7">
        <v>1</v>
      </c>
      <c r="W266" s="7">
        <v>9</v>
      </c>
      <c r="X266" s="7">
        <v>13</v>
      </c>
      <c r="Y266" s="8">
        <v>0.2</v>
      </c>
      <c r="Z266" s="8">
        <v>0.1</v>
      </c>
      <c r="AA266" s="6">
        <v>0.04</v>
      </c>
      <c r="AB266" s="6">
        <v>0.05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8">
        <v>0</v>
      </c>
      <c r="AJ266" s="8">
        <v>0.1</v>
      </c>
      <c r="AK266" s="8">
        <v>0</v>
      </c>
      <c r="AL266" s="8">
        <v>0</v>
      </c>
      <c r="AM266" s="8">
        <v>0</v>
      </c>
      <c r="AN266" s="7">
        <v>0</v>
      </c>
      <c r="AO266" s="6">
        <v>0.03</v>
      </c>
      <c r="AP266" s="6">
        <v>0.02</v>
      </c>
      <c r="AQ266" s="8">
        <v>0.4</v>
      </c>
      <c r="AR266" s="6">
        <v>0.09</v>
      </c>
      <c r="AS266" s="8">
        <v>0</v>
      </c>
      <c r="AT266" s="7">
        <v>9</v>
      </c>
      <c r="AU266" s="6">
        <v>0.19</v>
      </c>
      <c r="AV266" s="7">
        <v>11</v>
      </c>
      <c r="AW266" s="6">
        <v>0.01</v>
      </c>
      <c r="AX266" s="6">
        <v>0</v>
      </c>
      <c r="AY266" s="6">
        <v>0.01</v>
      </c>
      <c r="AZ266" s="7">
        <v>0</v>
      </c>
      <c r="BA266" s="8">
        <v>0.3</v>
      </c>
      <c r="BB266" s="8">
        <v>0.6</v>
      </c>
      <c r="BC266" s="8">
        <v>0.8</v>
      </c>
      <c r="BD266" s="8">
        <v>0</v>
      </c>
      <c r="BE266" s="8">
        <v>0</v>
      </c>
      <c r="BF266" s="8">
        <v>0</v>
      </c>
      <c r="BG266" s="7">
        <v>0</v>
      </c>
      <c r="BH266" s="7">
        <v>0</v>
      </c>
      <c r="BI266" s="7">
        <v>0</v>
      </c>
      <c r="BJ266" s="7">
        <v>0</v>
      </c>
      <c r="BK266" s="8">
        <v>0</v>
      </c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9"/>
      <c r="CT266" s="1"/>
    </row>
    <row r="267" spans="1:107" ht="13.5" customHeight="1" x14ac:dyDescent="0.2">
      <c r="A267" s="4" t="s">
        <v>379</v>
      </c>
      <c r="B267" s="4" t="s">
        <v>87</v>
      </c>
      <c r="C267" s="10" t="s">
        <v>496</v>
      </c>
      <c r="D267" s="5" t="s">
        <v>382</v>
      </c>
      <c r="E267" s="10"/>
      <c r="F267" s="4" t="s">
        <v>754</v>
      </c>
      <c r="G267" s="4" t="s">
        <v>87</v>
      </c>
      <c r="H267" s="4" t="s">
        <v>755</v>
      </c>
      <c r="I267" s="5" t="s">
        <v>759</v>
      </c>
      <c r="J267" s="4" t="s">
        <v>649</v>
      </c>
      <c r="K267" s="6">
        <v>21.22</v>
      </c>
      <c r="L267" s="6">
        <v>10.039999999999999</v>
      </c>
      <c r="M267" s="7">
        <v>18</v>
      </c>
      <c r="N267" s="7">
        <v>36</v>
      </c>
      <c r="O267" s="8">
        <v>17.3</v>
      </c>
      <c r="P267" s="8">
        <v>0.6</v>
      </c>
      <c r="Q267" s="8">
        <v>1</v>
      </c>
      <c r="R267" s="8">
        <v>2</v>
      </c>
      <c r="S267" s="8">
        <v>0.2</v>
      </c>
      <c r="T267" s="7">
        <v>15</v>
      </c>
      <c r="U267" s="7">
        <v>60</v>
      </c>
      <c r="V267" s="7">
        <v>6</v>
      </c>
      <c r="W267" s="7">
        <v>2</v>
      </c>
      <c r="X267" s="7">
        <v>5</v>
      </c>
      <c r="Y267" s="8">
        <v>0</v>
      </c>
      <c r="Z267" s="8">
        <v>0</v>
      </c>
      <c r="AA267" s="6">
        <v>0.01</v>
      </c>
      <c r="AB267" s="6">
        <v>0.02</v>
      </c>
      <c r="AC267" s="7">
        <v>0</v>
      </c>
      <c r="AD267" s="7">
        <v>660</v>
      </c>
      <c r="AE267" s="7">
        <v>1390</v>
      </c>
      <c r="AF267" s="7">
        <v>1</v>
      </c>
      <c r="AG267" s="7">
        <v>1720</v>
      </c>
      <c r="AH267" s="7">
        <v>144</v>
      </c>
      <c r="AI267" s="8">
        <v>0</v>
      </c>
      <c r="AJ267" s="8">
        <v>0.30000000000000004</v>
      </c>
      <c r="AK267" s="8">
        <v>0</v>
      </c>
      <c r="AL267" s="8">
        <v>0.6</v>
      </c>
      <c r="AM267" s="8">
        <v>0</v>
      </c>
      <c r="AN267" s="7">
        <v>7</v>
      </c>
      <c r="AO267" s="6">
        <v>0.01</v>
      </c>
      <c r="AP267" s="6">
        <v>0.01</v>
      </c>
      <c r="AQ267" s="8">
        <v>0.2</v>
      </c>
      <c r="AR267" s="6">
        <v>0.02</v>
      </c>
      <c r="AS267" s="8">
        <v>0</v>
      </c>
      <c r="AT267" s="7">
        <v>4</v>
      </c>
      <c r="AU267" s="6">
        <v>7.0000000000000007E-2</v>
      </c>
      <c r="AV267" s="7">
        <v>1</v>
      </c>
      <c r="AW267" s="6">
        <v>0</v>
      </c>
      <c r="AX267" s="6">
        <v>0</v>
      </c>
      <c r="AY267" s="6">
        <v>0.01</v>
      </c>
      <c r="AZ267" s="7">
        <v>0</v>
      </c>
      <c r="BA267" s="8">
        <v>0.1</v>
      </c>
      <c r="BB267" s="8">
        <v>0.4</v>
      </c>
      <c r="BC267" s="8">
        <v>0.6</v>
      </c>
      <c r="BD267" s="8">
        <v>0.2</v>
      </c>
      <c r="BE267" s="8">
        <v>0.1</v>
      </c>
      <c r="BF267" s="8">
        <v>0</v>
      </c>
      <c r="BG267" s="7">
        <v>0</v>
      </c>
      <c r="BH267" s="7">
        <v>0</v>
      </c>
      <c r="BI267" s="7">
        <v>0</v>
      </c>
      <c r="BJ267" s="7">
        <v>0</v>
      </c>
      <c r="BK267" s="8">
        <v>0</v>
      </c>
      <c r="BL267" s="4"/>
      <c r="BM267" s="4"/>
      <c r="BN267" s="4"/>
      <c r="BO267" s="4" t="s">
        <v>671</v>
      </c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 t="s">
        <v>671</v>
      </c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9"/>
      <c r="CT267" s="1"/>
    </row>
    <row r="268" spans="1:107" ht="13.5" customHeight="1" x14ac:dyDescent="0.2">
      <c r="A268" s="4" t="s">
        <v>379</v>
      </c>
      <c r="B268" s="4" t="s">
        <v>87</v>
      </c>
      <c r="C268" s="10" t="s">
        <v>496</v>
      </c>
      <c r="D268" s="5" t="s">
        <v>383</v>
      </c>
      <c r="E268" s="4"/>
      <c r="F268" s="4" t="s">
        <v>754</v>
      </c>
      <c r="G268" s="4" t="s">
        <v>87</v>
      </c>
      <c r="H268" s="4" t="s">
        <v>755</v>
      </c>
      <c r="I268" s="5" t="s">
        <v>760</v>
      </c>
      <c r="J268" s="4" t="s">
        <v>878</v>
      </c>
      <c r="K268" s="6">
        <v>112.36999999999999</v>
      </c>
      <c r="L268" s="6">
        <v>44.22</v>
      </c>
      <c r="M268" s="7">
        <v>94</v>
      </c>
      <c r="N268" s="7">
        <v>73</v>
      </c>
      <c r="O268" s="8">
        <v>59.7</v>
      </c>
      <c r="P268" s="8">
        <v>4</v>
      </c>
      <c r="Q268" s="8">
        <v>5.5</v>
      </c>
      <c r="R268" s="8">
        <v>7.1999999999999993</v>
      </c>
      <c r="S268" s="8">
        <v>0.30000000000000004</v>
      </c>
      <c r="T268" s="7">
        <v>78</v>
      </c>
      <c r="U268" s="7">
        <v>32</v>
      </c>
      <c r="V268" s="7">
        <v>6</v>
      </c>
      <c r="W268" s="7">
        <v>4</v>
      </c>
      <c r="X268" s="7">
        <v>12</v>
      </c>
      <c r="Y268" s="8">
        <v>0.1</v>
      </c>
      <c r="Z268" s="8">
        <v>0.1</v>
      </c>
      <c r="AA268" s="6">
        <v>0.02</v>
      </c>
      <c r="AB268" s="6">
        <v>0.04</v>
      </c>
      <c r="AC268" s="7">
        <v>0</v>
      </c>
      <c r="AD268" s="7">
        <v>0</v>
      </c>
      <c r="AE268" s="7">
        <v>80</v>
      </c>
      <c r="AF268" s="7">
        <v>1</v>
      </c>
      <c r="AG268" s="7">
        <v>80</v>
      </c>
      <c r="AH268" s="7">
        <v>7</v>
      </c>
      <c r="AI268" s="8">
        <v>0</v>
      </c>
      <c r="AJ268" s="8">
        <v>0.30000000000000004</v>
      </c>
      <c r="AK268" s="8">
        <v>0</v>
      </c>
      <c r="AL268" s="8">
        <v>0.3</v>
      </c>
      <c r="AM268" s="8">
        <v>0</v>
      </c>
      <c r="AN268" s="7">
        <v>8</v>
      </c>
      <c r="AO268" s="6">
        <v>0.03</v>
      </c>
      <c r="AP268" s="6">
        <v>0.02</v>
      </c>
      <c r="AQ268" s="8">
        <v>0.1</v>
      </c>
      <c r="AR268" s="6">
        <v>0.02</v>
      </c>
      <c r="AS268" s="8">
        <v>0</v>
      </c>
      <c r="AT268" s="7">
        <v>11</v>
      </c>
      <c r="AU268" s="6">
        <v>0.04</v>
      </c>
      <c r="AV268" s="7">
        <v>9</v>
      </c>
      <c r="AW268" s="6">
        <v>7.0000000000000007E-2</v>
      </c>
      <c r="AX268" s="6">
        <v>0.6</v>
      </c>
      <c r="AY268" s="6">
        <v>0.26</v>
      </c>
      <c r="AZ268" s="7">
        <v>0</v>
      </c>
      <c r="BA268" s="8">
        <v>0.1</v>
      </c>
      <c r="BB268" s="8">
        <v>0.4</v>
      </c>
      <c r="BC268" s="8">
        <v>0.5</v>
      </c>
      <c r="BD268" s="8">
        <v>0.30000000000000004</v>
      </c>
      <c r="BE268" s="8">
        <v>0</v>
      </c>
      <c r="BF268" s="8">
        <v>1</v>
      </c>
      <c r="BG268" s="7">
        <v>0</v>
      </c>
      <c r="BH268" s="7">
        <v>0</v>
      </c>
      <c r="BI268" s="7">
        <v>0</v>
      </c>
      <c r="BJ268" s="7">
        <v>0</v>
      </c>
      <c r="BK268" s="8">
        <v>0</v>
      </c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9"/>
      <c r="CT268" s="1"/>
    </row>
    <row r="269" spans="1:107" ht="13.5" customHeight="1" x14ac:dyDescent="0.2">
      <c r="A269" s="4" t="s">
        <v>379</v>
      </c>
      <c r="B269" s="4" t="s">
        <v>87</v>
      </c>
      <c r="C269" s="10" t="s">
        <v>496</v>
      </c>
      <c r="D269" s="5" t="s">
        <v>384</v>
      </c>
      <c r="E269" s="4"/>
      <c r="F269" s="4" t="s">
        <v>754</v>
      </c>
      <c r="G269" s="4" t="s">
        <v>87</v>
      </c>
      <c r="H269" s="4" t="s">
        <v>755</v>
      </c>
      <c r="I269" s="5" t="s">
        <v>761</v>
      </c>
      <c r="J269" s="4" t="s">
        <v>556</v>
      </c>
      <c r="K269" s="6">
        <v>90</v>
      </c>
      <c r="L269" s="6">
        <v>28.08</v>
      </c>
      <c r="M269" s="7">
        <v>315</v>
      </c>
      <c r="N269" s="7">
        <v>1324</v>
      </c>
      <c r="O269" s="8">
        <v>13.5</v>
      </c>
      <c r="P269" s="8">
        <v>5.6000000000000005</v>
      </c>
      <c r="Q269" s="8">
        <v>0.89999999999999991</v>
      </c>
      <c r="R269" s="8">
        <v>69.599999999999994</v>
      </c>
      <c r="S269" s="8">
        <v>1</v>
      </c>
      <c r="T269" s="7">
        <v>199</v>
      </c>
      <c r="U269" s="7">
        <v>594</v>
      </c>
      <c r="V269" s="7">
        <v>22</v>
      </c>
      <c r="W269" s="7">
        <v>23</v>
      </c>
      <c r="X269" s="7">
        <v>56</v>
      </c>
      <c r="Y269" s="8">
        <v>0.5</v>
      </c>
      <c r="Z269" s="8">
        <v>0.6</v>
      </c>
      <c r="AA269" s="6">
        <v>0.09</v>
      </c>
      <c r="AB269" s="6">
        <v>0.06</v>
      </c>
      <c r="AC269" s="7">
        <v>8</v>
      </c>
      <c r="AD269" s="7">
        <v>0</v>
      </c>
      <c r="AE269" s="7">
        <v>0</v>
      </c>
      <c r="AF269" s="7">
        <v>0</v>
      </c>
      <c r="AG269" s="7">
        <v>0</v>
      </c>
      <c r="AH269" s="7">
        <v>14</v>
      </c>
      <c r="AI269" s="8">
        <v>0</v>
      </c>
      <c r="AJ269" s="8">
        <v>0.5</v>
      </c>
      <c r="AK269" s="8">
        <v>0</v>
      </c>
      <c r="AL269" s="8">
        <v>0.6</v>
      </c>
      <c r="AM269" s="8">
        <v>0</v>
      </c>
      <c r="AN269" s="7">
        <v>21</v>
      </c>
      <c r="AO269" s="6">
        <v>0.04</v>
      </c>
      <c r="AP269" s="6">
        <v>0.05</v>
      </c>
      <c r="AQ269" s="8">
        <v>1.2000000000000002</v>
      </c>
      <c r="AR269" s="6">
        <v>0.08</v>
      </c>
      <c r="AS269" s="8">
        <v>0.1</v>
      </c>
      <c r="AT269" s="7">
        <v>26</v>
      </c>
      <c r="AU269" s="6">
        <v>0.42000000000000004</v>
      </c>
      <c r="AV269" s="7">
        <v>1</v>
      </c>
      <c r="AW269" s="6">
        <v>1.02</v>
      </c>
      <c r="AX269" s="6">
        <v>2.54</v>
      </c>
      <c r="AY269" s="6">
        <v>0.88</v>
      </c>
      <c r="AZ269" s="7">
        <v>20</v>
      </c>
      <c r="BA269" s="8">
        <v>1.2000000000000002</v>
      </c>
      <c r="BB269" s="8">
        <v>1.5</v>
      </c>
      <c r="BC269" s="8">
        <v>2.6</v>
      </c>
      <c r="BD269" s="8">
        <v>0</v>
      </c>
      <c r="BE269" s="8">
        <v>0</v>
      </c>
      <c r="BF269" s="8">
        <v>2</v>
      </c>
      <c r="BG269" s="7">
        <v>0</v>
      </c>
      <c r="BH269" s="7">
        <v>0</v>
      </c>
      <c r="BI269" s="7">
        <v>0</v>
      </c>
      <c r="BJ269" s="7">
        <v>0</v>
      </c>
      <c r="BK269" s="8">
        <v>0</v>
      </c>
      <c r="BL269" s="4" t="s">
        <v>671</v>
      </c>
      <c r="BM269" s="4"/>
      <c r="BN269" s="4"/>
      <c r="BO269" s="4" t="s">
        <v>671</v>
      </c>
      <c r="BP269" s="4"/>
      <c r="BQ269" s="4"/>
      <c r="BR269" s="4"/>
      <c r="BS269" s="4"/>
      <c r="BT269" s="4"/>
      <c r="BU269" s="4"/>
      <c r="BV269" s="4"/>
      <c r="BW269" s="4"/>
      <c r="BX269" s="4" t="s">
        <v>671</v>
      </c>
      <c r="BY269" s="4"/>
      <c r="BZ269" s="4"/>
      <c r="CA269" s="4"/>
      <c r="CB269" s="4" t="s">
        <v>671</v>
      </c>
      <c r="CC269" s="4" t="s">
        <v>671</v>
      </c>
      <c r="CD269" s="4"/>
      <c r="CE269" s="4"/>
      <c r="CF269" s="4"/>
      <c r="CG269" s="4"/>
      <c r="CH269" s="4"/>
      <c r="CI269" s="4"/>
      <c r="CJ269" s="4"/>
      <c r="CK269" s="4"/>
      <c r="CL269" s="4"/>
      <c r="CM269" s="9"/>
      <c r="CT269" s="1"/>
    </row>
    <row r="270" spans="1:107" s="64" customFormat="1" ht="13.5" customHeight="1" x14ac:dyDescent="0.2">
      <c r="A270" s="58" t="s">
        <v>379</v>
      </c>
      <c r="B270" s="58" t="s">
        <v>87</v>
      </c>
      <c r="C270" s="65" t="s">
        <v>496</v>
      </c>
      <c r="D270" s="59" t="s">
        <v>385</v>
      </c>
      <c r="E270" s="58"/>
      <c r="F270" s="58" t="s">
        <v>763</v>
      </c>
      <c r="G270" s="58" t="s">
        <v>87</v>
      </c>
      <c r="H270" s="58" t="s">
        <v>764</v>
      </c>
      <c r="I270" s="59" t="s">
        <v>762</v>
      </c>
      <c r="J270" s="58" t="s">
        <v>674</v>
      </c>
      <c r="K270" s="60">
        <v>181</v>
      </c>
      <c r="L270" s="60">
        <v>11.25</v>
      </c>
      <c r="M270" s="61">
        <v>25</v>
      </c>
      <c r="N270" s="61">
        <v>16</v>
      </c>
      <c r="O270" s="62">
        <v>24.1</v>
      </c>
      <c r="P270" s="62">
        <v>1.2</v>
      </c>
      <c r="Q270" s="62">
        <v>0.4</v>
      </c>
      <c r="R270" s="62">
        <v>4.2</v>
      </c>
      <c r="S270" s="62">
        <v>0.4</v>
      </c>
      <c r="T270" s="61">
        <v>1</v>
      </c>
      <c r="U270" s="61">
        <v>101</v>
      </c>
      <c r="V270" s="61">
        <v>8</v>
      </c>
      <c r="W270" s="61">
        <v>24</v>
      </c>
      <c r="X270" s="61">
        <v>97</v>
      </c>
      <c r="Y270" s="62">
        <v>0.8</v>
      </c>
      <c r="Z270" s="62">
        <v>1.2</v>
      </c>
      <c r="AA270" s="60">
        <v>0.2</v>
      </c>
      <c r="AB270" s="60">
        <v>0.73</v>
      </c>
      <c r="AC270" s="61">
        <v>0</v>
      </c>
      <c r="AD270" s="61">
        <v>0</v>
      </c>
      <c r="AE270" s="61">
        <v>0</v>
      </c>
      <c r="AF270" s="61">
        <v>0</v>
      </c>
      <c r="AG270" s="61">
        <v>0</v>
      </c>
      <c r="AH270" s="61">
        <v>0</v>
      </c>
      <c r="AI270" s="62">
        <v>0</v>
      </c>
      <c r="AJ270" s="62">
        <v>0</v>
      </c>
      <c r="AK270" s="62">
        <v>0</v>
      </c>
      <c r="AL270" s="62">
        <v>0</v>
      </c>
      <c r="AM270" s="62">
        <v>0</v>
      </c>
      <c r="AN270" s="61">
        <v>0</v>
      </c>
      <c r="AO270" s="60">
        <v>0.08</v>
      </c>
      <c r="AP270" s="60">
        <v>0.02</v>
      </c>
      <c r="AQ270" s="62">
        <v>1.5</v>
      </c>
      <c r="AR270" s="60">
        <v>0.11</v>
      </c>
      <c r="AS270" s="62">
        <v>0</v>
      </c>
      <c r="AT270" s="61">
        <v>11</v>
      </c>
      <c r="AU270" s="60">
        <v>0.55000000000000004</v>
      </c>
      <c r="AV270" s="61">
        <v>0</v>
      </c>
      <c r="AW270" s="60">
        <v>0.28999999999999998</v>
      </c>
      <c r="AX270" s="60">
        <v>0.16999999999999998</v>
      </c>
      <c r="AY270" s="60">
        <v>0.33</v>
      </c>
      <c r="AZ270" s="61">
        <v>0</v>
      </c>
      <c r="BA270" s="62">
        <v>0.8</v>
      </c>
      <c r="BB270" s="62">
        <v>1</v>
      </c>
      <c r="BC270" s="62">
        <v>2.6</v>
      </c>
      <c r="BD270" s="62">
        <v>0.7</v>
      </c>
      <c r="BE270" s="62">
        <v>1.1000000000000001</v>
      </c>
      <c r="BF270" s="62">
        <v>0.2</v>
      </c>
      <c r="BG270" s="61">
        <v>0</v>
      </c>
      <c r="BH270" s="61">
        <v>0</v>
      </c>
      <c r="BI270" s="61">
        <v>0</v>
      </c>
      <c r="BJ270" s="61">
        <v>2</v>
      </c>
      <c r="BK270" s="62">
        <v>0.5</v>
      </c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63"/>
      <c r="CO270" s="67">
        <f>SUM(M264:M270)</f>
        <v>744</v>
      </c>
      <c r="CP270" s="68">
        <f>SUM(P264:P270)</f>
        <v>26.6</v>
      </c>
      <c r="CQ270" s="68">
        <f>SUM(Q264:Q270)</f>
        <v>21.099999999999998</v>
      </c>
      <c r="CR270" s="68">
        <f>SUM(R264:R270)</f>
        <v>111.3</v>
      </c>
      <c r="CS270" s="68">
        <f>SUM(BD264:BD270)</f>
        <v>3.4000000000000004</v>
      </c>
      <c r="CT270" s="82">
        <v>152.02000000000001</v>
      </c>
      <c r="CU270" s="78">
        <f>$CP270*4/CO270*100</f>
        <v>14.301075268817204</v>
      </c>
      <c r="CV270" s="78">
        <f>CQ270*9/CO270*100</f>
        <v>25.524193548387093</v>
      </c>
      <c r="CW270" s="78">
        <f>CR270*4/CO270*100</f>
        <v>59.838709677419352</v>
      </c>
      <c r="CX270" s="79" t="str">
        <f>IF(AND(CO270&gt;=650,CO270&lt;=850),"○","×")</f>
        <v>○</v>
      </c>
      <c r="CY270" s="79" t="str">
        <f>IF((CS270&lt;3.5),"○","×")</f>
        <v>○</v>
      </c>
      <c r="CZ270" s="79" t="str">
        <f>IF(AND(CT270&gt;=140),"○","×")</f>
        <v>○</v>
      </c>
      <c r="DA270" s="79" t="str">
        <f>IF(AND(CU270&gt;=12.5,CU270&lt;=20.4),"○","×")</f>
        <v>○</v>
      </c>
      <c r="DB270" s="79" t="str">
        <f>IF(AND(CV270&gt;=20.4,CV270&lt;=30.4),"○","×")</f>
        <v>○</v>
      </c>
      <c r="DC270" s="79" t="str">
        <f>IF(AND(CW270&gt;=49.5,CW270&lt;=65.4),"○","×")</f>
        <v>○</v>
      </c>
    </row>
    <row r="271" spans="1:107" ht="13.5" customHeight="1" x14ac:dyDescent="0.2">
      <c r="A271" s="89" t="s">
        <v>386</v>
      </c>
      <c r="B271" s="89" t="s">
        <v>87</v>
      </c>
      <c r="C271" s="92" t="s">
        <v>497</v>
      </c>
      <c r="D271" s="90" t="s">
        <v>387</v>
      </c>
      <c r="E271" s="92" t="s">
        <v>497</v>
      </c>
      <c r="F271" s="94" t="s">
        <v>763</v>
      </c>
      <c r="G271" s="94" t="s">
        <v>87</v>
      </c>
      <c r="H271" s="94" t="s">
        <v>764</v>
      </c>
      <c r="I271" s="90" t="s">
        <v>765</v>
      </c>
      <c r="J271" s="94" t="s">
        <v>879</v>
      </c>
      <c r="K271" s="91">
        <v>153.72</v>
      </c>
      <c r="L271" s="91">
        <v>113.28</v>
      </c>
      <c r="M271" s="95">
        <v>247</v>
      </c>
      <c r="N271" s="95">
        <v>0</v>
      </c>
      <c r="O271" s="96">
        <v>93.399999999999977</v>
      </c>
      <c r="P271" s="96">
        <v>14.6</v>
      </c>
      <c r="Q271" s="96">
        <v>12.3</v>
      </c>
      <c r="R271" s="96">
        <v>19.5</v>
      </c>
      <c r="S271" s="96">
        <v>1</v>
      </c>
      <c r="T271" s="95">
        <v>289</v>
      </c>
      <c r="U271" s="95">
        <v>45</v>
      </c>
      <c r="V271" s="95">
        <v>6</v>
      </c>
      <c r="W271" s="95">
        <v>3</v>
      </c>
      <c r="X271" s="95">
        <v>4</v>
      </c>
      <c r="Y271" s="96">
        <v>0</v>
      </c>
      <c r="Z271" s="96">
        <v>0</v>
      </c>
      <c r="AA271" s="97">
        <v>0</v>
      </c>
      <c r="AB271" s="97">
        <v>0.02</v>
      </c>
      <c r="AC271" s="95">
        <v>0</v>
      </c>
      <c r="AD271" s="95">
        <v>0</v>
      </c>
      <c r="AE271" s="95">
        <v>4</v>
      </c>
      <c r="AF271" s="95">
        <v>0</v>
      </c>
      <c r="AG271" s="95">
        <v>4</v>
      </c>
      <c r="AH271" s="95">
        <v>0</v>
      </c>
      <c r="AI271" s="96">
        <v>0</v>
      </c>
      <c r="AJ271" s="96">
        <v>0</v>
      </c>
      <c r="AK271" s="96">
        <v>0</v>
      </c>
      <c r="AL271" s="96">
        <v>0</v>
      </c>
      <c r="AM271" s="96">
        <v>0</v>
      </c>
      <c r="AN271" s="95">
        <v>29</v>
      </c>
      <c r="AO271" s="97">
        <v>0</v>
      </c>
      <c r="AP271" s="97">
        <v>0</v>
      </c>
      <c r="AQ271" s="96">
        <v>0</v>
      </c>
      <c r="AR271" s="97">
        <v>0.02</v>
      </c>
      <c r="AS271" s="96">
        <v>0</v>
      </c>
      <c r="AT271" s="95">
        <v>9</v>
      </c>
      <c r="AU271" s="97">
        <v>0.03</v>
      </c>
      <c r="AV271" s="95">
        <v>3</v>
      </c>
      <c r="AW271" s="97">
        <v>0</v>
      </c>
      <c r="AX271" s="97">
        <v>0</v>
      </c>
      <c r="AY271" s="97">
        <v>0</v>
      </c>
      <c r="AZ271" s="95">
        <v>0</v>
      </c>
      <c r="BA271" s="96">
        <v>0.1</v>
      </c>
      <c r="BB271" s="96">
        <v>0.2</v>
      </c>
      <c r="BC271" s="96">
        <v>0.30000000000000004</v>
      </c>
      <c r="BD271" s="96">
        <v>2.0999999999999996</v>
      </c>
      <c r="BE271" s="96">
        <v>0.2</v>
      </c>
      <c r="BF271" s="96">
        <v>0</v>
      </c>
      <c r="BG271" s="95">
        <v>0</v>
      </c>
      <c r="BH271" s="95">
        <v>0</v>
      </c>
      <c r="BI271" s="95">
        <v>0</v>
      </c>
      <c r="BJ271" s="95">
        <v>0</v>
      </c>
      <c r="BK271" s="96">
        <v>0.1</v>
      </c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 t="s">
        <v>671</v>
      </c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8"/>
      <c r="CT271" s="1"/>
    </row>
    <row r="272" spans="1:107" ht="13.5" customHeight="1" x14ac:dyDescent="0.2">
      <c r="A272" s="4" t="s">
        <v>386</v>
      </c>
      <c r="B272" s="4" t="s">
        <v>87</v>
      </c>
      <c r="C272" s="10" t="s">
        <v>497</v>
      </c>
      <c r="D272" s="5" t="s">
        <v>388</v>
      </c>
      <c r="E272" s="10" t="s">
        <v>541</v>
      </c>
      <c r="F272" s="4" t="s">
        <v>763</v>
      </c>
      <c r="G272" s="4" t="s">
        <v>87</v>
      </c>
      <c r="H272" s="4" t="s">
        <v>764</v>
      </c>
      <c r="I272" s="5" t="s">
        <v>766</v>
      </c>
      <c r="J272" s="4" t="s">
        <v>650</v>
      </c>
      <c r="K272" s="6">
        <v>22</v>
      </c>
      <c r="L272" s="6">
        <v>7.88</v>
      </c>
      <c r="M272" s="7">
        <v>31</v>
      </c>
      <c r="N272" s="7">
        <v>73</v>
      </c>
      <c r="O272" s="8">
        <v>16.399999999999999</v>
      </c>
      <c r="P272" s="8">
        <v>0.3</v>
      </c>
      <c r="Q272" s="8">
        <v>2</v>
      </c>
      <c r="R272" s="8">
        <v>3.2</v>
      </c>
      <c r="S272" s="8">
        <v>4</v>
      </c>
      <c r="T272" s="7">
        <v>955</v>
      </c>
      <c r="U272" s="7">
        <v>225</v>
      </c>
      <c r="V272" s="7">
        <v>211</v>
      </c>
      <c r="W272" s="7">
        <v>22</v>
      </c>
      <c r="X272" s="7">
        <v>115</v>
      </c>
      <c r="Y272" s="8">
        <v>0.89999999999999991</v>
      </c>
      <c r="Z272" s="8">
        <v>1.7000000000000002</v>
      </c>
      <c r="AA272" s="6">
        <v>9.0000000000000011E-2</v>
      </c>
      <c r="AB272" s="6">
        <v>0.08</v>
      </c>
      <c r="AC272" s="7">
        <v>10</v>
      </c>
      <c r="AD272" s="7">
        <v>0</v>
      </c>
      <c r="AE272" s="7">
        <v>1</v>
      </c>
      <c r="AF272" s="7">
        <v>1</v>
      </c>
      <c r="AG272" s="7">
        <v>1</v>
      </c>
      <c r="AH272" s="7">
        <v>10</v>
      </c>
      <c r="AI272" s="8">
        <v>0.1</v>
      </c>
      <c r="AJ272" s="8">
        <v>0.4</v>
      </c>
      <c r="AK272" s="8">
        <v>0</v>
      </c>
      <c r="AL272" s="8">
        <v>0.3</v>
      </c>
      <c r="AM272" s="8">
        <v>0.2</v>
      </c>
      <c r="AN272" s="7">
        <v>7</v>
      </c>
      <c r="AO272" s="6">
        <v>0.23</v>
      </c>
      <c r="AP272" s="6">
        <v>0.12</v>
      </c>
      <c r="AQ272" s="8">
        <v>2.5</v>
      </c>
      <c r="AR272" s="6">
        <v>0.21000000000000002</v>
      </c>
      <c r="AS272" s="8">
        <v>0.4</v>
      </c>
      <c r="AT272" s="7">
        <v>14</v>
      </c>
      <c r="AU272" s="6">
        <v>0.57000000000000006</v>
      </c>
      <c r="AV272" s="7">
        <v>2</v>
      </c>
      <c r="AW272" s="6">
        <v>4.3899999999999997</v>
      </c>
      <c r="AX272" s="6">
        <v>5.39</v>
      </c>
      <c r="AY272" s="6">
        <v>0.91999999999999993</v>
      </c>
      <c r="AZ272" s="7">
        <v>42</v>
      </c>
      <c r="BA272" s="8">
        <v>0.2</v>
      </c>
      <c r="BB272" s="8">
        <v>0.60000000000000009</v>
      </c>
      <c r="BC272" s="8">
        <v>0.8</v>
      </c>
      <c r="BD272" s="8">
        <v>0</v>
      </c>
      <c r="BE272" s="8">
        <v>0</v>
      </c>
      <c r="BF272" s="8">
        <v>0</v>
      </c>
      <c r="BG272" s="7">
        <v>0</v>
      </c>
      <c r="BH272" s="7">
        <v>0</v>
      </c>
      <c r="BI272" s="7">
        <v>0</v>
      </c>
      <c r="BJ272" s="7">
        <v>0</v>
      </c>
      <c r="BK272" s="8">
        <v>0</v>
      </c>
      <c r="BL272" s="4" t="s">
        <v>671</v>
      </c>
      <c r="BM272" s="4"/>
      <c r="BN272" s="4" t="s">
        <v>671</v>
      </c>
      <c r="BO272" s="4" t="s">
        <v>671</v>
      </c>
      <c r="BP272" s="4"/>
      <c r="BQ272" s="4"/>
      <c r="BR272" s="4"/>
      <c r="BS272" s="4"/>
      <c r="BT272" s="4"/>
      <c r="BU272" s="4"/>
      <c r="BV272" s="4"/>
      <c r="BW272" s="4"/>
      <c r="BX272" s="4" t="s">
        <v>671</v>
      </c>
      <c r="BY272" s="4"/>
      <c r="BZ272" s="4"/>
      <c r="CA272" s="4"/>
      <c r="CB272" s="4" t="s">
        <v>671</v>
      </c>
      <c r="CC272" s="4" t="s">
        <v>671</v>
      </c>
      <c r="CD272" s="4"/>
      <c r="CE272" s="4" t="s">
        <v>671</v>
      </c>
      <c r="CF272" s="4"/>
      <c r="CG272" s="4"/>
      <c r="CH272" s="4"/>
      <c r="CI272" s="4" t="s">
        <v>671</v>
      </c>
      <c r="CJ272" s="4" t="s">
        <v>671</v>
      </c>
      <c r="CK272" s="4" t="s">
        <v>671</v>
      </c>
      <c r="CL272" s="4"/>
      <c r="CM272" s="9"/>
      <c r="CT272" s="1"/>
    </row>
    <row r="273" spans="1:107" ht="13.5" customHeight="1" x14ac:dyDescent="0.2">
      <c r="A273" s="103" t="s">
        <v>386</v>
      </c>
      <c r="B273" s="103" t="s">
        <v>87</v>
      </c>
      <c r="C273" s="10" t="s">
        <v>497</v>
      </c>
      <c r="D273" s="5" t="s">
        <v>389</v>
      </c>
      <c r="E273" s="10"/>
      <c r="F273" s="103" t="s">
        <v>763</v>
      </c>
      <c r="G273" s="103" t="s">
        <v>87</v>
      </c>
      <c r="H273" s="103" t="s">
        <v>764</v>
      </c>
      <c r="I273" s="5" t="s">
        <v>767</v>
      </c>
      <c r="J273" s="103" t="s">
        <v>880</v>
      </c>
      <c r="K273" s="6">
        <v>30.42</v>
      </c>
      <c r="L273" s="6">
        <v>13.08</v>
      </c>
      <c r="M273" s="7">
        <v>11</v>
      </c>
      <c r="N273" s="7">
        <v>11</v>
      </c>
      <c r="O273" s="8">
        <v>27.5</v>
      </c>
      <c r="P273" s="8">
        <v>0.5</v>
      </c>
      <c r="Q273" s="8">
        <v>0.4</v>
      </c>
      <c r="R273" s="8">
        <v>1.7</v>
      </c>
      <c r="S273" s="8">
        <v>0.1</v>
      </c>
      <c r="T273" s="7">
        <v>3</v>
      </c>
      <c r="U273" s="7">
        <v>48</v>
      </c>
      <c r="V273" s="7">
        <v>4</v>
      </c>
      <c r="W273" s="7">
        <v>3</v>
      </c>
      <c r="X273" s="7">
        <v>16</v>
      </c>
      <c r="Y273" s="8">
        <v>0.1</v>
      </c>
      <c r="Z273" s="8">
        <v>0.1</v>
      </c>
      <c r="AA273" s="6">
        <v>0.01</v>
      </c>
      <c r="AB273" s="6">
        <v>0.16</v>
      </c>
      <c r="AC273" s="7">
        <v>0</v>
      </c>
      <c r="AD273" s="7">
        <v>0</v>
      </c>
      <c r="AE273" s="7">
        <v>1</v>
      </c>
      <c r="AF273" s="7">
        <v>0</v>
      </c>
      <c r="AG273" s="7">
        <v>1</v>
      </c>
      <c r="AH273" s="7">
        <v>0</v>
      </c>
      <c r="AI273" s="8">
        <v>0</v>
      </c>
      <c r="AJ273" s="8">
        <v>0.4</v>
      </c>
      <c r="AK273" s="8">
        <v>0</v>
      </c>
      <c r="AL273" s="8">
        <v>0.6</v>
      </c>
      <c r="AM273" s="8">
        <v>0</v>
      </c>
      <c r="AN273" s="7">
        <v>2</v>
      </c>
      <c r="AO273" s="6">
        <v>0.01</v>
      </c>
      <c r="AP273" s="6">
        <v>0</v>
      </c>
      <c r="AQ273" s="8">
        <v>0</v>
      </c>
      <c r="AR273" s="6">
        <v>0.01</v>
      </c>
      <c r="AS273" s="8">
        <v>0</v>
      </c>
      <c r="AT273" s="7">
        <v>2</v>
      </c>
      <c r="AU273" s="6">
        <v>0.1</v>
      </c>
      <c r="AV273" s="7">
        <v>4</v>
      </c>
      <c r="AW273" s="6">
        <v>0.14000000000000001</v>
      </c>
      <c r="AX273" s="6">
        <v>1.2</v>
      </c>
      <c r="AY273" s="6">
        <v>0.52</v>
      </c>
      <c r="AZ273" s="7">
        <v>0</v>
      </c>
      <c r="BA273" s="8">
        <v>0</v>
      </c>
      <c r="BB273" s="8">
        <v>0.4</v>
      </c>
      <c r="BC273" s="8">
        <v>0.5</v>
      </c>
      <c r="BD273" s="8">
        <v>0.1</v>
      </c>
      <c r="BE273" s="8">
        <v>0</v>
      </c>
      <c r="BF273" s="8">
        <v>2</v>
      </c>
      <c r="BG273" s="7">
        <v>0</v>
      </c>
      <c r="BH273" s="7">
        <v>0</v>
      </c>
      <c r="BI273" s="7">
        <v>0</v>
      </c>
      <c r="BJ273" s="7">
        <v>0</v>
      </c>
      <c r="BK273" s="8">
        <v>0</v>
      </c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9"/>
      <c r="CT273" s="1"/>
    </row>
    <row r="274" spans="1:107" ht="13.5" customHeight="1" x14ac:dyDescent="0.2">
      <c r="A274" s="4" t="s">
        <v>386</v>
      </c>
      <c r="B274" s="4" t="s">
        <v>87</v>
      </c>
      <c r="C274" s="10" t="s">
        <v>497</v>
      </c>
      <c r="D274" s="5" t="s">
        <v>389</v>
      </c>
      <c r="E274" s="10"/>
      <c r="F274" s="4" t="s">
        <v>763</v>
      </c>
      <c r="G274" s="4" t="s">
        <v>87</v>
      </c>
      <c r="H274" s="4" t="s">
        <v>764</v>
      </c>
      <c r="I274" s="5" t="s">
        <v>768</v>
      </c>
      <c r="J274" s="4" t="s">
        <v>651</v>
      </c>
      <c r="K274" s="6">
        <v>54</v>
      </c>
      <c r="L274" s="6">
        <v>7.16</v>
      </c>
      <c r="M274" s="7">
        <v>31</v>
      </c>
      <c r="N274" s="7">
        <v>78</v>
      </c>
      <c r="O274" s="8">
        <v>27.4</v>
      </c>
      <c r="P274" s="8">
        <v>0.2</v>
      </c>
      <c r="Q274" s="8">
        <v>1.4000000000000001</v>
      </c>
      <c r="R274" s="8">
        <v>4.8</v>
      </c>
      <c r="S274" s="8">
        <v>0.4</v>
      </c>
      <c r="T274" s="7">
        <v>78</v>
      </c>
      <c r="U274" s="7">
        <v>81</v>
      </c>
      <c r="V274" s="7">
        <v>17</v>
      </c>
      <c r="W274" s="7">
        <v>7</v>
      </c>
      <c r="X274" s="7">
        <v>13</v>
      </c>
      <c r="Y274" s="8">
        <v>0.2</v>
      </c>
      <c r="Z274" s="8">
        <v>0.1</v>
      </c>
      <c r="AA274" s="6">
        <v>0.02</v>
      </c>
      <c r="AB274" s="6">
        <v>0.1</v>
      </c>
      <c r="AC274" s="7">
        <v>0</v>
      </c>
      <c r="AD274" s="7">
        <v>45</v>
      </c>
      <c r="AE274" s="7">
        <v>150</v>
      </c>
      <c r="AF274" s="7">
        <v>0</v>
      </c>
      <c r="AG274" s="7">
        <v>174</v>
      </c>
      <c r="AH274" s="7">
        <v>14</v>
      </c>
      <c r="AI274" s="8">
        <v>0</v>
      </c>
      <c r="AJ274" s="8">
        <v>0.1</v>
      </c>
      <c r="AK274" s="8">
        <v>0</v>
      </c>
      <c r="AL274" s="8">
        <v>0.2</v>
      </c>
      <c r="AM274" s="8">
        <v>0</v>
      </c>
      <c r="AN274" s="7">
        <v>15</v>
      </c>
      <c r="AO274" s="6">
        <v>0.02</v>
      </c>
      <c r="AP274" s="6">
        <v>0.03</v>
      </c>
      <c r="AQ274" s="8">
        <v>0.2</v>
      </c>
      <c r="AR274" s="6">
        <v>0.02</v>
      </c>
      <c r="AS274" s="8">
        <v>0</v>
      </c>
      <c r="AT274" s="7">
        <v>16</v>
      </c>
      <c r="AU274" s="6">
        <v>0.05</v>
      </c>
      <c r="AV274" s="7">
        <v>2</v>
      </c>
      <c r="AW274" s="6">
        <v>0.02</v>
      </c>
      <c r="AX274" s="6">
        <v>0.18</v>
      </c>
      <c r="AY274" s="6">
        <v>0.08</v>
      </c>
      <c r="AZ274" s="7">
        <v>0</v>
      </c>
      <c r="BA274" s="8">
        <v>0.2</v>
      </c>
      <c r="BB274" s="8">
        <v>0.6</v>
      </c>
      <c r="BC274" s="8">
        <v>0.8</v>
      </c>
      <c r="BD274" s="8">
        <v>0</v>
      </c>
      <c r="BE274" s="8">
        <v>0</v>
      </c>
      <c r="BF274" s="8">
        <v>0.3</v>
      </c>
      <c r="BG274" s="7">
        <v>0</v>
      </c>
      <c r="BH274" s="7">
        <v>0</v>
      </c>
      <c r="BI274" s="7">
        <v>0</v>
      </c>
      <c r="BJ274" s="7">
        <v>0</v>
      </c>
      <c r="BK274" s="8">
        <v>0</v>
      </c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9"/>
      <c r="CT274" s="1"/>
    </row>
    <row r="275" spans="1:107" ht="13.5" customHeight="1" x14ac:dyDescent="0.2">
      <c r="A275" s="4" t="s">
        <v>386</v>
      </c>
      <c r="B275" s="4" t="s">
        <v>87</v>
      </c>
      <c r="C275" s="10" t="s">
        <v>497</v>
      </c>
      <c r="D275" s="5" t="s">
        <v>390</v>
      </c>
      <c r="E275" s="4"/>
      <c r="F275" s="4" t="s">
        <v>763</v>
      </c>
      <c r="G275" s="4" t="s">
        <v>87</v>
      </c>
      <c r="H275" s="4" t="s">
        <v>764</v>
      </c>
      <c r="I275" s="5" t="s">
        <v>769</v>
      </c>
      <c r="J275" s="4" t="s">
        <v>881</v>
      </c>
      <c r="K275" s="6">
        <v>126</v>
      </c>
      <c r="L275" s="6">
        <v>33.79</v>
      </c>
      <c r="M275" s="7">
        <v>74</v>
      </c>
      <c r="N275" s="7">
        <v>237</v>
      </c>
      <c r="O275" s="8">
        <v>55.2</v>
      </c>
      <c r="P275" s="8">
        <v>1.9</v>
      </c>
      <c r="Q275" s="8">
        <v>1.2</v>
      </c>
      <c r="R275" s="8">
        <v>16.5</v>
      </c>
      <c r="S275" s="8">
        <v>0.2</v>
      </c>
      <c r="T275" s="7">
        <v>17</v>
      </c>
      <c r="U275" s="7">
        <v>90</v>
      </c>
      <c r="V275" s="7">
        <v>8</v>
      </c>
      <c r="W275" s="7">
        <v>3</v>
      </c>
      <c r="X275" s="7">
        <v>8</v>
      </c>
      <c r="Y275" s="8">
        <v>0.1</v>
      </c>
      <c r="Z275" s="8">
        <v>0.1</v>
      </c>
      <c r="AA275" s="6">
        <v>0.02</v>
      </c>
      <c r="AB275" s="6">
        <v>0.04</v>
      </c>
      <c r="AC275" s="7">
        <v>0</v>
      </c>
      <c r="AD275" s="7">
        <v>990</v>
      </c>
      <c r="AE275" s="7">
        <v>2080</v>
      </c>
      <c r="AF275" s="7">
        <v>1</v>
      </c>
      <c r="AG275" s="7">
        <v>2580</v>
      </c>
      <c r="AH275" s="7">
        <v>216</v>
      </c>
      <c r="AI275" s="8">
        <v>0</v>
      </c>
      <c r="AJ275" s="8">
        <v>0.30000000000000004</v>
      </c>
      <c r="AK275" s="8">
        <v>0</v>
      </c>
      <c r="AL275" s="8">
        <v>0.6</v>
      </c>
      <c r="AM275" s="8">
        <v>0</v>
      </c>
      <c r="AN275" s="7">
        <v>9</v>
      </c>
      <c r="AO275" s="6">
        <v>0.02</v>
      </c>
      <c r="AP275" s="6">
        <v>0.02</v>
      </c>
      <c r="AQ275" s="8">
        <v>0.2</v>
      </c>
      <c r="AR275" s="6">
        <v>0.03</v>
      </c>
      <c r="AS275" s="8">
        <v>0</v>
      </c>
      <c r="AT275" s="7">
        <v>6</v>
      </c>
      <c r="AU275" s="6">
        <v>0.11</v>
      </c>
      <c r="AV275" s="7">
        <v>2</v>
      </c>
      <c r="AW275" s="6">
        <v>0</v>
      </c>
      <c r="AX275" s="6">
        <v>0</v>
      </c>
      <c r="AY275" s="6">
        <v>0.01</v>
      </c>
      <c r="AZ275" s="7">
        <v>0</v>
      </c>
      <c r="BA275" s="8">
        <v>0.2</v>
      </c>
      <c r="BB275" s="8">
        <v>0.6</v>
      </c>
      <c r="BC275" s="8">
        <v>0.8</v>
      </c>
      <c r="BD275" s="8">
        <v>0.4</v>
      </c>
      <c r="BE275" s="8">
        <v>0.2</v>
      </c>
      <c r="BF275" s="8">
        <v>0</v>
      </c>
      <c r="BG275" s="7">
        <v>0</v>
      </c>
      <c r="BH275" s="7">
        <v>0</v>
      </c>
      <c r="BI275" s="7">
        <v>0</v>
      </c>
      <c r="BJ275" s="7">
        <v>0</v>
      </c>
      <c r="BK275" s="8">
        <v>0</v>
      </c>
      <c r="BL275" s="4"/>
      <c r="BM275" s="4"/>
      <c r="BN275" s="4"/>
      <c r="BO275" s="4" t="s">
        <v>671</v>
      </c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 t="s">
        <v>671</v>
      </c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9"/>
      <c r="CT275" s="1"/>
    </row>
    <row r="276" spans="1:107" ht="13.5" customHeight="1" x14ac:dyDescent="0.2">
      <c r="A276" s="4" t="s">
        <v>386</v>
      </c>
      <c r="B276" s="4" t="s">
        <v>87</v>
      </c>
      <c r="C276" s="10" t="s">
        <v>497</v>
      </c>
      <c r="D276" s="5" t="s">
        <v>391</v>
      </c>
      <c r="E276" s="4"/>
      <c r="F276" s="4" t="s">
        <v>763</v>
      </c>
      <c r="G276" s="4" t="s">
        <v>87</v>
      </c>
      <c r="H276" s="4" t="s">
        <v>764</v>
      </c>
      <c r="I276" s="5" t="s">
        <v>770</v>
      </c>
      <c r="J276" s="4" t="s">
        <v>556</v>
      </c>
      <c r="K276" s="6">
        <v>90</v>
      </c>
      <c r="L276" s="6">
        <v>28.08</v>
      </c>
      <c r="M276" s="7">
        <v>315</v>
      </c>
      <c r="N276" s="7">
        <v>1324</v>
      </c>
      <c r="O276" s="8">
        <v>13.5</v>
      </c>
      <c r="P276" s="8">
        <v>5.6000000000000005</v>
      </c>
      <c r="Q276" s="8">
        <v>0.89999999999999991</v>
      </c>
      <c r="R276" s="8">
        <v>69.599999999999994</v>
      </c>
      <c r="S276" s="8">
        <v>1.5</v>
      </c>
      <c r="T276" s="7">
        <v>232</v>
      </c>
      <c r="U276" s="7">
        <v>324</v>
      </c>
      <c r="V276" s="7">
        <v>11</v>
      </c>
      <c r="W276" s="7">
        <v>22</v>
      </c>
      <c r="X276" s="7">
        <v>41</v>
      </c>
      <c r="Y276" s="8">
        <v>0.4</v>
      </c>
      <c r="Z276" s="8">
        <v>0.30000000000000004</v>
      </c>
      <c r="AA276" s="6">
        <v>6.0000000000000005E-2</v>
      </c>
      <c r="AB276" s="6">
        <v>0.16999999999999998</v>
      </c>
      <c r="AC276" s="7">
        <v>0</v>
      </c>
      <c r="AD276" s="7">
        <v>13</v>
      </c>
      <c r="AE276" s="7">
        <v>2730</v>
      </c>
      <c r="AF276" s="7">
        <v>63</v>
      </c>
      <c r="AG276" s="7">
        <v>2800</v>
      </c>
      <c r="AH276" s="7">
        <v>231</v>
      </c>
      <c r="AI276" s="8">
        <v>0</v>
      </c>
      <c r="AJ276" s="8">
        <v>6.3</v>
      </c>
      <c r="AK276" s="8">
        <v>0.1</v>
      </c>
      <c r="AL276" s="8">
        <v>0.79999999999999993</v>
      </c>
      <c r="AM276" s="8">
        <v>0</v>
      </c>
      <c r="AN276" s="7">
        <v>25</v>
      </c>
      <c r="AO276" s="6">
        <v>0.05</v>
      </c>
      <c r="AP276" s="6">
        <v>0.06</v>
      </c>
      <c r="AQ276" s="8">
        <v>1.4000000000000001</v>
      </c>
      <c r="AR276" s="6">
        <v>0.14000000000000001</v>
      </c>
      <c r="AS276" s="8">
        <v>0</v>
      </c>
      <c r="AT276" s="7">
        <v>29</v>
      </c>
      <c r="AU276" s="6">
        <v>0.49</v>
      </c>
      <c r="AV276" s="7">
        <v>22</v>
      </c>
      <c r="AW276" s="6">
        <v>0.23</v>
      </c>
      <c r="AX276" s="6">
        <v>0.5</v>
      </c>
      <c r="AY276" s="6">
        <v>0.33999999999999997</v>
      </c>
      <c r="AZ276" s="7">
        <v>0</v>
      </c>
      <c r="BA276" s="8">
        <v>0.6</v>
      </c>
      <c r="BB276" s="8">
        <v>2.3000000000000003</v>
      </c>
      <c r="BC276" s="8">
        <v>3</v>
      </c>
      <c r="BD276" s="8">
        <v>0</v>
      </c>
      <c r="BE276" s="8">
        <v>0.7</v>
      </c>
      <c r="BF276" s="8">
        <v>0.1</v>
      </c>
      <c r="BG276" s="7">
        <v>0</v>
      </c>
      <c r="BH276" s="7">
        <v>0</v>
      </c>
      <c r="BI276" s="7">
        <v>0</v>
      </c>
      <c r="BJ276" s="7">
        <v>0</v>
      </c>
      <c r="BK276" s="8">
        <v>0</v>
      </c>
      <c r="BL276" s="4" t="s">
        <v>671</v>
      </c>
      <c r="BM276" s="4"/>
      <c r="BN276" s="4"/>
      <c r="BO276" s="4"/>
      <c r="BP276" s="4" t="s">
        <v>671</v>
      </c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 t="s">
        <v>671</v>
      </c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9"/>
      <c r="CT276" s="1"/>
    </row>
    <row r="277" spans="1:107" s="64" customFormat="1" ht="13.5" customHeight="1" x14ac:dyDescent="0.2">
      <c r="A277" s="58" t="s">
        <v>386</v>
      </c>
      <c r="B277" s="58" t="s">
        <v>87</v>
      </c>
      <c r="C277" s="65" t="s">
        <v>497</v>
      </c>
      <c r="D277" s="59" t="s">
        <v>392</v>
      </c>
      <c r="E277" s="58"/>
      <c r="F277" s="58" t="s">
        <v>772</v>
      </c>
      <c r="G277" s="58" t="s">
        <v>87</v>
      </c>
      <c r="H277" s="58" t="s">
        <v>773</v>
      </c>
      <c r="I277" s="59" t="s">
        <v>771</v>
      </c>
      <c r="J277" s="58" t="s">
        <v>674</v>
      </c>
      <c r="K277" s="60">
        <v>181</v>
      </c>
      <c r="L277" s="60">
        <v>11.25</v>
      </c>
      <c r="M277" s="61">
        <v>25</v>
      </c>
      <c r="N277" s="61">
        <v>16</v>
      </c>
      <c r="O277" s="62">
        <v>24.1</v>
      </c>
      <c r="P277" s="62">
        <v>1.2</v>
      </c>
      <c r="Q277" s="62">
        <v>0.4</v>
      </c>
      <c r="R277" s="62">
        <v>4.2</v>
      </c>
      <c r="S277" s="62">
        <v>0.4</v>
      </c>
      <c r="T277" s="61">
        <v>1</v>
      </c>
      <c r="U277" s="61">
        <v>101</v>
      </c>
      <c r="V277" s="61">
        <v>8</v>
      </c>
      <c r="W277" s="61">
        <v>24</v>
      </c>
      <c r="X277" s="61">
        <v>97</v>
      </c>
      <c r="Y277" s="62">
        <v>0.8</v>
      </c>
      <c r="Z277" s="62">
        <v>1.2</v>
      </c>
      <c r="AA277" s="60">
        <v>0.2</v>
      </c>
      <c r="AB277" s="60">
        <v>0.73</v>
      </c>
      <c r="AC277" s="61">
        <v>0</v>
      </c>
      <c r="AD277" s="61">
        <v>0</v>
      </c>
      <c r="AE277" s="61">
        <v>0</v>
      </c>
      <c r="AF277" s="61">
        <v>0</v>
      </c>
      <c r="AG277" s="61">
        <v>0</v>
      </c>
      <c r="AH277" s="61">
        <v>0</v>
      </c>
      <c r="AI277" s="62">
        <v>0</v>
      </c>
      <c r="AJ277" s="62">
        <v>0</v>
      </c>
      <c r="AK277" s="62">
        <v>0</v>
      </c>
      <c r="AL277" s="62">
        <v>0</v>
      </c>
      <c r="AM277" s="62">
        <v>0</v>
      </c>
      <c r="AN277" s="61">
        <v>0</v>
      </c>
      <c r="AO277" s="60">
        <v>0.08</v>
      </c>
      <c r="AP277" s="60">
        <v>0.02</v>
      </c>
      <c r="AQ277" s="62">
        <v>1.5</v>
      </c>
      <c r="AR277" s="60">
        <v>0.11</v>
      </c>
      <c r="AS277" s="62">
        <v>0</v>
      </c>
      <c r="AT277" s="61">
        <v>11</v>
      </c>
      <c r="AU277" s="60">
        <v>0.55000000000000004</v>
      </c>
      <c r="AV277" s="61">
        <v>0</v>
      </c>
      <c r="AW277" s="60">
        <v>0.28999999999999998</v>
      </c>
      <c r="AX277" s="60">
        <v>0.16999999999999998</v>
      </c>
      <c r="AY277" s="60">
        <v>0.33</v>
      </c>
      <c r="AZ277" s="61">
        <v>0</v>
      </c>
      <c r="BA277" s="62">
        <v>0.8</v>
      </c>
      <c r="BB277" s="62">
        <v>1</v>
      </c>
      <c r="BC277" s="62">
        <v>2.6</v>
      </c>
      <c r="BD277" s="62">
        <v>0.7</v>
      </c>
      <c r="BE277" s="62">
        <v>1.1000000000000001</v>
      </c>
      <c r="BF277" s="62">
        <v>0.2</v>
      </c>
      <c r="BG277" s="61">
        <v>0</v>
      </c>
      <c r="BH277" s="61">
        <v>0</v>
      </c>
      <c r="BI277" s="61">
        <v>0</v>
      </c>
      <c r="BJ277" s="61">
        <v>2</v>
      </c>
      <c r="BK277" s="62">
        <v>0.5</v>
      </c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63"/>
      <c r="CO277" s="67">
        <f>SUM(M271:M277)</f>
        <v>734</v>
      </c>
      <c r="CP277" s="68">
        <f>SUM(P271:P277)</f>
        <v>24.3</v>
      </c>
      <c r="CQ277" s="68">
        <f>SUM(Q271:Q277)</f>
        <v>18.599999999999998</v>
      </c>
      <c r="CR277" s="68">
        <f>SUM(R271:R277)</f>
        <v>119.5</v>
      </c>
      <c r="CS277" s="68">
        <f>SUM(BD271:BD277)</f>
        <v>3.3</v>
      </c>
      <c r="CT277" s="82">
        <v>152.01999999999998</v>
      </c>
      <c r="CU277" s="78">
        <f>$CP277*4/CO277*100</f>
        <v>13.242506811989102</v>
      </c>
      <c r="CV277" s="78">
        <f>CQ277*9/CO277*100</f>
        <v>22.806539509536783</v>
      </c>
      <c r="CW277" s="78">
        <f>CR277*4/CO277*100</f>
        <v>65.12261580381471</v>
      </c>
      <c r="CX277" s="79" t="str">
        <f>IF(AND(CO277&gt;=650,CO277&lt;=850),"○","×")</f>
        <v>○</v>
      </c>
      <c r="CY277" s="79" t="str">
        <f>IF((CS277&lt;3.5),"○","×")</f>
        <v>○</v>
      </c>
      <c r="CZ277" s="79" t="str">
        <f>IF(AND(CT277&gt;=140),"○","×")</f>
        <v>○</v>
      </c>
      <c r="DA277" s="79" t="str">
        <f>IF(AND(CU277&gt;=12.5,CU277&lt;=20.4),"○","×")</f>
        <v>○</v>
      </c>
      <c r="DB277" s="79" t="str">
        <f>IF(AND(CV277&gt;=20.4,CV277&lt;=30.4),"○","×")</f>
        <v>○</v>
      </c>
      <c r="DC277" s="79" t="str">
        <f>IF(AND(CW277&gt;=49.5,CW277&lt;=65.4),"○","×")</f>
        <v>○</v>
      </c>
    </row>
    <row r="278" spans="1:107" ht="13.5" customHeight="1" x14ac:dyDescent="0.2">
      <c r="A278" s="89" t="s">
        <v>393</v>
      </c>
      <c r="B278" s="89" t="s">
        <v>87</v>
      </c>
      <c r="C278" s="92" t="s">
        <v>498</v>
      </c>
      <c r="D278" s="90" t="s">
        <v>394</v>
      </c>
      <c r="E278" s="92" t="s">
        <v>498</v>
      </c>
      <c r="F278" s="94" t="s">
        <v>772</v>
      </c>
      <c r="G278" s="94" t="s">
        <v>87</v>
      </c>
      <c r="H278" s="94" t="s">
        <v>773</v>
      </c>
      <c r="I278" s="90" t="s">
        <v>774</v>
      </c>
      <c r="J278" s="94" t="s">
        <v>882</v>
      </c>
      <c r="K278" s="91">
        <v>148.26999999999998</v>
      </c>
      <c r="L278" s="91">
        <v>102.77</v>
      </c>
      <c r="M278" s="95">
        <v>266</v>
      </c>
      <c r="N278" s="95">
        <v>41</v>
      </c>
      <c r="O278" s="96">
        <v>82.2</v>
      </c>
      <c r="P278" s="96">
        <v>12</v>
      </c>
      <c r="Q278" s="96">
        <v>18.700000000000003</v>
      </c>
      <c r="R278" s="96">
        <v>12.2</v>
      </c>
      <c r="S278" s="96">
        <v>1</v>
      </c>
      <c r="T278" s="95">
        <v>289</v>
      </c>
      <c r="U278" s="95">
        <v>45</v>
      </c>
      <c r="V278" s="95">
        <v>6</v>
      </c>
      <c r="W278" s="95">
        <v>3</v>
      </c>
      <c r="X278" s="95">
        <v>4</v>
      </c>
      <c r="Y278" s="96">
        <v>0</v>
      </c>
      <c r="Z278" s="96">
        <v>0</v>
      </c>
      <c r="AA278" s="97">
        <v>0</v>
      </c>
      <c r="AB278" s="97">
        <v>0.02</v>
      </c>
      <c r="AC278" s="95">
        <v>0</v>
      </c>
      <c r="AD278" s="95">
        <v>0</v>
      </c>
      <c r="AE278" s="95">
        <v>4</v>
      </c>
      <c r="AF278" s="95">
        <v>0</v>
      </c>
      <c r="AG278" s="95">
        <v>4</v>
      </c>
      <c r="AH278" s="95">
        <v>0</v>
      </c>
      <c r="AI278" s="96">
        <v>0</v>
      </c>
      <c r="AJ278" s="96">
        <v>0</v>
      </c>
      <c r="AK278" s="96">
        <v>0</v>
      </c>
      <c r="AL278" s="96">
        <v>0</v>
      </c>
      <c r="AM278" s="96">
        <v>0</v>
      </c>
      <c r="AN278" s="95">
        <v>29</v>
      </c>
      <c r="AO278" s="97">
        <v>0</v>
      </c>
      <c r="AP278" s="97">
        <v>0</v>
      </c>
      <c r="AQ278" s="96">
        <v>0</v>
      </c>
      <c r="AR278" s="97">
        <v>0.02</v>
      </c>
      <c r="AS278" s="96">
        <v>0</v>
      </c>
      <c r="AT278" s="95">
        <v>9</v>
      </c>
      <c r="AU278" s="97">
        <v>0.03</v>
      </c>
      <c r="AV278" s="95">
        <v>3</v>
      </c>
      <c r="AW278" s="97">
        <v>0</v>
      </c>
      <c r="AX278" s="97">
        <v>0</v>
      </c>
      <c r="AY278" s="97">
        <v>0</v>
      </c>
      <c r="AZ278" s="95">
        <v>0</v>
      </c>
      <c r="BA278" s="96">
        <v>0.1</v>
      </c>
      <c r="BB278" s="96">
        <v>0.2</v>
      </c>
      <c r="BC278" s="96">
        <v>0.30000000000000004</v>
      </c>
      <c r="BD278" s="96">
        <v>2</v>
      </c>
      <c r="BE278" s="96">
        <v>0.2</v>
      </c>
      <c r="BF278" s="96">
        <v>0</v>
      </c>
      <c r="BG278" s="95">
        <v>0</v>
      </c>
      <c r="BH278" s="95">
        <v>0</v>
      </c>
      <c r="BI278" s="95">
        <v>0</v>
      </c>
      <c r="BJ278" s="95">
        <v>0</v>
      </c>
      <c r="BK278" s="96">
        <v>0.1</v>
      </c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 t="s">
        <v>671</v>
      </c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8"/>
      <c r="CT278" s="1"/>
    </row>
    <row r="279" spans="1:107" ht="13.5" customHeight="1" x14ac:dyDescent="0.2">
      <c r="A279" s="4" t="s">
        <v>393</v>
      </c>
      <c r="B279" s="4" t="s">
        <v>87</v>
      </c>
      <c r="C279" s="10" t="s">
        <v>498</v>
      </c>
      <c r="D279" s="5" t="s">
        <v>395</v>
      </c>
      <c r="E279" s="10" t="s">
        <v>542</v>
      </c>
      <c r="F279" s="4" t="s">
        <v>772</v>
      </c>
      <c r="G279" s="4" t="s">
        <v>87</v>
      </c>
      <c r="H279" s="4" t="s">
        <v>773</v>
      </c>
      <c r="I279" s="5" t="s">
        <v>775</v>
      </c>
      <c r="J279" s="4" t="s">
        <v>883</v>
      </c>
      <c r="K279" s="6">
        <v>76.22</v>
      </c>
      <c r="L279" s="6">
        <v>18.489999999999998</v>
      </c>
      <c r="M279" s="7">
        <v>34</v>
      </c>
      <c r="N279" s="7">
        <v>128</v>
      </c>
      <c r="O279" s="8">
        <v>68.2</v>
      </c>
      <c r="P279" s="8">
        <v>2.5000000000000004</v>
      </c>
      <c r="Q279" s="8">
        <v>2</v>
      </c>
      <c r="R279" s="8">
        <v>3</v>
      </c>
      <c r="S279" s="8">
        <v>3.2</v>
      </c>
      <c r="T279" s="7">
        <v>945</v>
      </c>
      <c r="U279" s="7">
        <v>229</v>
      </c>
      <c r="V279" s="7">
        <v>25</v>
      </c>
      <c r="W279" s="7">
        <v>23</v>
      </c>
      <c r="X279" s="7">
        <v>133</v>
      </c>
      <c r="Y279" s="8">
        <v>1.2</v>
      </c>
      <c r="Z279" s="8">
        <v>0.6</v>
      </c>
      <c r="AA279" s="6">
        <v>0.18</v>
      </c>
      <c r="AB279" s="6">
        <v>0.21000000000000002</v>
      </c>
      <c r="AC279" s="7">
        <v>10</v>
      </c>
      <c r="AD279" s="7">
        <v>252</v>
      </c>
      <c r="AE279" s="7">
        <v>756</v>
      </c>
      <c r="AF279" s="7">
        <v>5</v>
      </c>
      <c r="AG279" s="7">
        <v>948</v>
      </c>
      <c r="AH279" s="7">
        <v>83</v>
      </c>
      <c r="AI279" s="8">
        <v>0</v>
      </c>
      <c r="AJ279" s="8">
        <v>1.9</v>
      </c>
      <c r="AK279" s="8">
        <v>0</v>
      </c>
      <c r="AL279" s="8">
        <v>2.9</v>
      </c>
      <c r="AM279" s="8">
        <v>0.1</v>
      </c>
      <c r="AN279" s="7">
        <v>34</v>
      </c>
      <c r="AO279" s="6">
        <v>7.0000000000000007E-2</v>
      </c>
      <c r="AP279" s="6">
        <v>0.06</v>
      </c>
      <c r="AQ279" s="8">
        <v>2</v>
      </c>
      <c r="AR279" s="6">
        <v>0.19</v>
      </c>
      <c r="AS279" s="8">
        <v>0.1</v>
      </c>
      <c r="AT279" s="7">
        <v>48</v>
      </c>
      <c r="AU279" s="6">
        <v>0.56000000000000005</v>
      </c>
      <c r="AV279" s="7">
        <v>8</v>
      </c>
      <c r="AW279" s="6">
        <v>4.1499999999999995</v>
      </c>
      <c r="AX279" s="6">
        <v>9.4799999999999986</v>
      </c>
      <c r="AY279" s="6">
        <v>3.29</v>
      </c>
      <c r="AZ279" s="7">
        <v>23</v>
      </c>
      <c r="BA279" s="8">
        <v>0.4</v>
      </c>
      <c r="BB279" s="8">
        <v>1.3</v>
      </c>
      <c r="BC279" s="8">
        <v>1.7</v>
      </c>
      <c r="BD279" s="8">
        <v>0.2</v>
      </c>
      <c r="BE279" s="8">
        <v>0</v>
      </c>
      <c r="BF279" s="8">
        <v>1.1000000000000001</v>
      </c>
      <c r="BG279" s="7">
        <v>0</v>
      </c>
      <c r="BH279" s="7">
        <v>0</v>
      </c>
      <c r="BI279" s="7">
        <v>0</v>
      </c>
      <c r="BJ279" s="7">
        <v>0</v>
      </c>
      <c r="BK279" s="8">
        <v>0</v>
      </c>
      <c r="BL279" s="4" t="s">
        <v>671</v>
      </c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 t="s">
        <v>671</v>
      </c>
      <c r="BY279" s="4"/>
      <c r="BZ279" s="4"/>
      <c r="CA279" s="4"/>
      <c r="CB279" s="4" t="s">
        <v>671</v>
      </c>
      <c r="CC279" s="4" t="s">
        <v>671</v>
      </c>
      <c r="CD279" s="4"/>
      <c r="CE279" s="4" t="s">
        <v>671</v>
      </c>
      <c r="CF279" s="4"/>
      <c r="CG279" s="4"/>
      <c r="CH279" s="4"/>
      <c r="CI279" s="4"/>
      <c r="CJ279" s="4"/>
      <c r="CK279" s="4" t="s">
        <v>671</v>
      </c>
      <c r="CL279" s="4"/>
      <c r="CM279" s="9"/>
      <c r="CT279" s="1"/>
    </row>
    <row r="280" spans="1:107" ht="13.5" customHeight="1" x14ac:dyDescent="0.2">
      <c r="A280" s="103" t="s">
        <v>393</v>
      </c>
      <c r="B280" s="103" t="s">
        <v>87</v>
      </c>
      <c r="C280" s="10" t="s">
        <v>498</v>
      </c>
      <c r="D280" s="5" t="s">
        <v>396</v>
      </c>
      <c r="E280" s="10"/>
      <c r="F280" s="103" t="s">
        <v>772</v>
      </c>
      <c r="G280" s="103" t="s">
        <v>87</v>
      </c>
      <c r="H280" s="103" t="s">
        <v>773</v>
      </c>
      <c r="I280" s="5" t="s">
        <v>776</v>
      </c>
      <c r="J280" s="103" t="s">
        <v>652</v>
      </c>
      <c r="K280" s="6">
        <v>20</v>
      </c>
      <c r="L280" s="6">
        <v>3.51</v>
      </c>
      <c r="M280" s="7">
        <v>7</v>
      </c>
      <c r="N280" s="7">
        <v>30</v>
      </c>
      <c r="O280" s="8">
        <v>17.8</v>
      </c>
      <c r="P280" s="8">
        <v>0.1</v>
      </c>
      <c r="Q280" s="8">
        <v>0</v>
      </c>
      <c r="R280" s="8">
        <v>1.9</v>
      </c>
      <c r="S280" s="8">
        <v>0.7</v>
      </c>
      <c r="T280" s="7">
        <v>119</v>
      </c>
      <c r="U280" s="7">
        <v>135</v>
      </c>
      <c r="V280" s="7">
        <v>20</v>
      </c>
      <c r="W280" s="7">
        <v>17</v>
      </c>
      <c r="X280" s="7">
        <v>39</v>
      </c>
      <c r="Y280" s="8">
        <v>0.4</v>
      </c>
      <c r="Z280" s="8">
        <v>0.2</v>
      </c>
      <c r="AA280" s="6">
        <v>0.08</v>
      </c>
      <c r="AB280" s="6">
        <v>0.22</v>
      </c>
      <c r="AC280" s="7">
        <v>0</v>
      </c>
      <c r="AD280" s="7">
        <v>16</v>
      </c>
      <c r="AE280" s="7">
        <v>52</v>
      </c>
      <c r="AF280" s="7">
        <v>2</v>
      </c>
      <c r="AG280" s="7">
        <v>62</v>
      </c>
      <c r="AH280" s="7">
        <v>5</v>
      </c>
      <c r="AI280" s="8">
        <v>0</v>
      </c>
      <c r="AJ280" s="8">
        <v>0.5</v>
      </c>
      <c r="AK280" s="8">
        <v>0.1</v>
      </c>
      <c r="AL280" s="8">
        <v>1.3</v>
      </c>
      <c r="AM280" s="8">
        <v>0.5</v>
      </c>
      <c r="AN280" s="7">
        <v>40</v>
      </c>
      <c r="AO280" s="6">
        <v>7.0000000000000007E-2</v>
      </c>
      <c r="AP280" s="6">
        <v>0.05</v>
      </c>
      <c r="AQ280" s="8">
        <v>0.4</v>
      </c>
      <c r="AR280" s="6">
        <v>6.0000000000000005E-2</v>
      </c>
      <c r="AS280" s="8">
        <v>0</v>
      </c>
      <c r="AT280" s="7">
        <v>59</v>
      </c>
      <c r="AU280" s="6">
        <v>0.26</v>
      </c>
      <c r="AV280" s="7">
        <v>4</v>
      </c>
      <c r="AW280" s="6">
        <v>0.2</v>
      </c>
      <c r="AX280" s="6">
        <v>0.74</v>
      </c>
      <c r="AY280" s="6">
        <v>0.75</v>
      </c>
      <c r="AZ280" s="7">
        <v>0</v>
      </c>
      <c r="BA280" s="8">
        <v>0.2</v>
      </c>
      <c r="BB280" s="8">
        <v>1.6</v>
      </c>
      <c r="BC280" s="8">
        <v>1.9</v>
      </c>
      <c r="BD280" s="8">
        <v>0</v>
      </c>
      <c r="BE280" s="8">
        <v>1.8</v>
      </c>
      <c r="BF280" s="8">
        <v>1.7999999999999998</v>
      </c>
      <c r="BG280" s="7">
        <v>0</v>
      </c>
      <c r="BH280" s="7">
        <v>0</v>
      </c>
      <c r="BI280" s="7">
        <v>0</v>
      </c>
      <c r="BJ280" s="7">
        <v>0</v>
      </c>
      <c r="BK280" s="8">
        <v>0.2</v>
      </c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9"/>
      <c r="CT280" s="1"/>
    </row>
    <row r="281" spans="1:107" ht="13.5" customHeight="1" x14ac:dyDescent="0.2">
      <c r="A281" s="4" t="s">
        <v>393</v>
      </c>
      <c r="B281" s="4" t="s">
        <v>87</v>
      </c>
      <c r="C281" s="10" t="s">
        <v>498</v>
      </c>
      <c r="D281" s="5" t="s">
        <v>396</v>
      </c>
      <c r="E281" s="10"/>
      <c r="F281" s="4" t="s">
        <v>772</v>
      </c>
      <c r="G281" s="4" t="s">
        <v>87</v>
      </c>
      <c r="H281" s="4" t="s">
        <v>773</v>
      </c>
      <c r="I281" s="5" t="s">
        <v>777</v>
      </c>
      <c r="J281" s="4" t="s">
        <v>884</v>
      </c>
      <c r="K281" s="6">
        <v>65</v>
      </c>
      <c r="L281" s="6">
        <v>36.9</v>
      </c>
      <c r="M281" s="7">
        <v>27</v>
      </c>
      <c r="N281" s="7">
        <v>59</v>
      </c>
      <c r="O281" s="8">
        <v>56.6</v>
      </c>
      <c r="P281" s="8">
        <v>4.3</v>
      </c>
      <c r="Q281" s="8">
        <v>0.2</v>
      </c>
      <c r="R281" s="8">
        <v>3.2</v>
      </c>
      <c r="S281" s="8">
        <v>0.2</v>
      </c>
      <c r="T281" s="7">
        <v>6</v>
      </c>
      <c r="U281" s="7">
        <v>60</v>
      </c>
      <c r="V281" s="7">
        <v>6</v>
      </c>
      <c r="W281" s="7">
        <v>2</v>
      </c>
      <c r="X281" s="7">
        <v>5</v>
      </c>
      <c r="Y281" s="8">
        <v>0</v>
      </c>
      <c r="Z281" s="8">
        <v>0</v>
      </c>
      <c r="AA281" s="6">
        <v>0.01</v>
      </c>
      <c r="AB281" s="6">
        <v>0.02</v>
      </c>
      <c r="AC281" s="7">
        <v>0</v>
      </c>
      <c r="AD281" s="7">
        <v>660</v>
      </c>
      <c r="AE281" s="7">
        <v>1380</v>
      </c>
      <c r="AF281" s="7">
        <v>0</v>
      </c>
      <c r="AG281" s="7">
        <v>1720</v>
      </c>
      <c r="AH281" s="7">
        <v>144</v>
      </c>
      <c r="AI281" s="8">
        <v>0</v>
      </c>
      <c r="AJ281" s="8">
        <v>0.1</v>
      </c>
      <c r="AK281" s="8">
        <v>0</v>
      </c>
      <c r="AL281" s="8">
        <v>0</v>
      </c>
      <c r="AM281" s="8">
        <v>0</v>
      </c>
      <c r="AN281" s="7">
        <v>3</v>
      </c>
      <c r="AO281" s="6">
        <v>0.01</v>
      </c>
      <c r="AP281" s="6">
        <v>0.01</v>
      </c>
      <c r="AQ281" s="8">
        <v>0.2</v>
      </c>
      <c r="AR281" s="6">
        <v>0.02</v>
      </c>
      <c r="AS281" s="8">
        <v>0</v>
      </c>
      <c r="AT281" s="7">
        <v>4</v>
      </c>
      <c r="AU281" s="6">
        <v>7.0000000000000007E-2</v>
      </c>
      <c r="AV281" s="7">
        <v>1</v>
      </c>
      <c r="AW281" s="6">
        <v>0</v>
      </c>
      <c r="AX281" s="6">
        <v>0</v>
      </c>
      <c r="AY281" s="6">
        <v>0.01</v>
      </c>
      <c r="AZ281" s="7">
        <v>0</v>
      </c>
      <c r="BA281" s="8">
        <v>0.1</v>
      </c>
      <c r="BB281" s="8">
        <v>0.4</v>
      </c>
      <c r="BC281" s="8">
        <v>0.6</v>
      </c>
      <c r="BD281" s="8">
        <v>0.5</v>
      </c>
      <c r="BE281" s="8">
        <v>0.1</v>
      </c>
      <c r="BF281" s="8">
        <v>0</v>
      </c>
      <c r="BG281" s="7">
        <v>0</v>
      </c>
      <c r="BH281" s="7">
        <v>0</v>
      </c>
      <c r="BI281" s="7">
        <v>0</v>
      </c>
      <c r="BJ281" s="7">
        <v>0</v>
      </c>
      <c r="BK281" s="8">
        <v>0</v>
      </c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9"/>
      <c r="CT281" s="1"/>
    </row>
    <row r="282" spans="1:107" ht="13.5" customHeight="1" x14ac:dyDescent="0.2">
      <c r="A282" s="4" t="s">
        <v>393</v>
      </c>
      <c r="B282" s="4" t="s">
        <v>87</v>
      </c>
      <c r="C282" s="10" t="s">
        <v>498</v>
      </c>
      <c r="D282" s="5" t="s">
        <v>397</v>
      </c>
      <c r="E282" s="4"/>
      <c r="F282" s="4" t="s">
        <v>772</v>
      </c>
      <c r="G282" s="4" t="s">
        <v>87</v>
      </c>
      <c r="H282" s="4" t="s">
        <v>773</v>
      </c>
      <c r="I282" s="5" t="s">
        <v>778</v>
      </c>
      <c r="J282" s="4" t="s">
        <v>556</v>
      </c>
      <c r="K282" s="6">
        <v>90</v>
      </c>
      <c r="L282" s="6">
        <v>28.08</v>
      </c>
      <c r="M282" s="7">
        <v>315</v>
      </c>
      <c r="N282" s="7">
        <v>1324</v>
      </c>
      <c r="O282" s="8">
        <v>13.5</v>
      </c>
      <c r="P282" s="8">
        <v>5.6000000000000005</v>
      </c>
      <c r="Q282" s="8">
        <v>0.89999999999999991</v>
      </c>
      <c r="R282" s="8">
        <v>69.599999999999994</v>
      </c>
      <c r="S282" s="8">
        <v>1</v>
      </c>
      <c r="T282" s="7">
        <v>218</v>
      </c>
      <c r="U282" s="7">
        <v>98</v>
      </c>
      <c r="V282" s="7">
        <v>70</v>
      </c>
      <c r="W282" s="7">
        <v>12</v>
      </c>
      <c r="X282" s="7">
        <v>53</v>
      </c>
      <c r="Y282" s="8">
        <v>0.9</v>
      </c>
      <c r="Z282" s="8">
        <v>0.30000000000000004</v>
      </c>
      <c r="AA282" s="6">
        <v>0.04</v>
      </c>
      <c r="AB282" s="6">
        <v>0.16</v>
      </c>
      <c r="AC282" s="7">
        <v>1</v>
      </c>
      <c r="AD282" s="7">
        <v>0</v>
      </c>
      <c r="AE282" s="7">
        <v>1200</v>
      </c>
      <c r="AF282" s="7">
        <v>10</v>
      </c>
      <c r="AG282" s="7">
        <v>1200</v>
      </c>
      <c r="AH282" s="7">
        <v>100</v>
      </c>
      <c r="AI282" s="8">
        <v>0</v>
      </c>
      <c r="AJ282" s="8">
        <v>1.4</v>
      </c>
      <c r="AK282" s="8">
        <v>0</v>
      </c>
      <c r="AL282" s="8">
        <v>0.3</v>
      </c>
      <c r="AM282" s="8">
        <v>0</v>
      </c>
      <c r="AN282" s="7">
        <v>126</v>
      </c>
      <c r="AO282" s="6">
        <v>0.04</v>
      </c>
      <c r="AP282" s="6">
        <v>0.08</v>
      </c>
      <c r="AQ282" s="8">
        <v>1</v>
      </c>
      <c r="AR282" s="6">
        <v>0.09</v>
      </c>
      <c r="AS282" s="8">
        <v>0</v>
      </c>
      <c r="AT282" s="7">
        <v>95</v>
      </c>
      <c r="AU282" s="6">
        <v>0.25</v>
      </c>
      <c r="AV282" s="7">
        <v>22</v>
      </c>
      <c r="AW282" s="6">
        <v>0.03</v>
      </c>
      <c r="AX282" s="6">
        <v>0.04</v>
      </c>
      <c r="AY282" s="6">
        <v>0.02</v>
      </c>
      <c r="AZ282" s="7">
        <v>5</v>
      </c>
      <c r="BA282" s="8">
        <v>0.7</v>
      </c>
      <c r="BB282" s="8">
        <v>1.5</v>
      </c>
      <c r="BC282" s="8">
        <v>2.2000000000000002</v>
      </c>
      <c r="BD282" s="8">
        <v>0</v>
      </c>
      <c r="BE282" s="8">
        <v>1.9</v>
      </c>
      <c r="BF282" s="8">
        <v>0.1</v>
      </c>
      <c r="BG282" s="7">
        <v>0</v>
      </c>
      <c r="BH282" s="7">
        <v>0</v>
      </c>
      <c r="BI282" s="7">
        <v>0</v>
      </c>
      <c r="BJ282" s="7">
        <v>0</v>
      </c>
      <c r="BK282" s="8">
        <v>0</v>
      </c>
      <c r="BL282" s="4" t="s">
        <v>671</v>
      </c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 t="s">
        <v>671</v>
      </c>
      <c r="CC282" s="4" t="s">
        <v>671</v>
      </c>
      <c r="CD282" s="4"/>
      <c r="CE282" s="4"/>
      <c r="CF282" s="4"/>
      <c r="CG282" s="4"/>
      <c r="CH282" s="4"/>
      <c r="CI282" s="4"/>
      <c r="CJ282" s="4"/>
      <c r="CK282" s="4"/>
      <c r="CL282" s="4"/>
      <c r="CM282" s="9"/>
      <c r="CT282" s="1"/>
    </row>
    <row r="283" spans="1:107" s="64" customFormat="1" ht="13.5" customHeight="1" x14ac:dyDescent="0.2">
      <c r="A283" s="58" t="s">
        <v>393</v>
      </c>
      <c r="B283" s="58" t="s">
        <v>87</v>
      </c>
      <c r="C283" s="65" t="s">
        <v>498</v>
      </c>
      <c r="D283" s="59" t="s">
        <v>398</v>
      </c>
      <c r="E283" s="58"/>
      <c r="F283" s="58" t="s">
        <v>780</v>
      </c>
      <c r="G283" s="58" t="s">
        <v>87</v>
      </c>
      <c r="H283" s="58" t="s">
        <v>781</v>
      </c>
      <c r="I283" s="59" t="s">
        <v>779</v>
      </c>
      <c r="J283" s="58" t="s">
        <v>674</v>
      </c>
      <c r="K283" s="60">
        <v>181</v>
      </c>
      <c r="L283" s="60">
        <v>11.25</v>
      </c>
      <c r="M283" s="61">
        <v>25</v>
      </c>
      <c r="N283" s="61">
        <v>16</v>
      </c>
      <c r="O283" s="62">
        <v>24.1</v>
      </c>
      <c r="P283" s="62">
        <v>1.2</v>
      </c>
      <c r="Q283" s="62">
        <v>0.4</v>
      </c>
      <c r="R283" s="62">
        <v>4.2</v>
      </c>
      <c r="S283" s="62">
        <v>0.4</v>
      </c>
      <c r="T283" s="61">
        <v>1</v>
      </c>
      <c r="U283" s="61">
        <v>101</v>
      </c>
      <c r="V283" s="61">
        <v>8</v>
      </c>
      <c r="W283" s="61">
        <v>24</v>
      </c>
      <c r="X283" s="61">
        <v>97</v>
      </c>
      <c r="Y283" s="62">
        <v>0.8</v>
      </c>
      <c r="Z283" s="62">
        <v>1.2</v>
      </c>
      <c r="AA283" s="60">
        <v>0.2</v>
      </c>
      <c r="AB283" s="60">
        <v>0.73</v>
      </c>
      <c r="AC283" s="61">
        <v>0</v>
      </c>
      <c r="AD283" s="61">
        <v>0</v>
      </c>
      <c r="AE283" s="61">
        <v>0</v>
      </c>
      <c r="AF283" s="61">
        <v>0</v>
      </c>
      <c r="AG283" s="61">
        <v>0</v>
      </c>
      <c r="AH283" s="61">
        <v>0</v>
      </c>
      <c r="AI283" s="62">
        <v>0</v>
      </c>
      <c r="AJ283" s="62">
        <v>0</v>
      </c>
      <c r="AK283" s="62">
        <v>0</v>
      </c>
      <c r="AL283" s="62">
        <v>0</v>
      </c>
      <c r="AM283" s="62">
        <v>0</v>
      </c>
      <c r="AN283" s="61">
        <v>0</v>
      </c>
      <c r="AO283" s="60">
        <v>0.08</v>
      </c>
      <c r="AP283" s="60">
        <v>0.02</v>
      </c>
      <c r="AQ283" s="62">
        <v>1.5</v>
      </c>
      <c r="AR283" s="60">
        <v>0.11</v>
      </c>
      <c r="AS283" s="62">
        <v>0</v>
      </c>
      <c r="AT283" s="61">
        <v>11</v>
      </c>
      <c r="AU283" s="60">
        <v>0.55000000000000004</v>
      </c>
      <c r="AV283" s="61">
        <v>0</v>
      </c>
      <c r="AW283" s="60">
        <v>0.28999999999999998</v>
      </c>
      <c r="AX283" s="60">
        <v>0.16999999999999998</v>
      </c>
      <c r="AY283" s="60">
        <v>0.33</v>
      </c>
      <c r="AZ283" s="61">
        <v>0</v>
      </c>
      <c r="BA283" s="62">
        <v>0.8</v>
      </c>
      <c r="BB283" s="62">
        <v>1</v>
      </c>
      <c r="BC283" s="62">
        <v>2.6</v>
      </c>
      <c r="BD283" s="62">
        <v>0.7</v>
      </c>
      <c r="BE283" s="62">
        <v>1.1000000000000001</v>
      </c>
      <c r="BF283" s="62">
        <v>0.2</v>
      </c>
      <c r="BG283" s="61">
        <v>0</v>
      </c>
      <c r="BH283" s="61">
        <v>0</v>
      </c>
      <c r="BI283" s="61">
        <v>0</v>
      </c>
      <c r="BJ283" s="61">
        <v>2</v>
      </c>
      <c r="BK283" s="62">
        <v>0.5</v>
      </c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63"/>
      <c r="CO283" s="67">
        <f>SUM(M278:M283)</f>
        <v>674</v>
      </c>
      <c r="CP283" s="68">
        <f>SUM(P278:P283)</f>
        <v>25.7</v>
      </c>
      <c r="CQ283" s="68">
        <f>SUM(Q278:Q283)</f>
        <v>22.2</v>
      </c>
      <c r="CR283" s="68">
        <f>SUM(R278:R283)</f>
        <v>94.1</v>
      </c>
      <c r="CS283" s="68">
        <f>SUM(BD278:BD283)</f>
        <v>3.4000000000000004</v>
      </c>
      <c r="CT283" s="82">
        <v>145</v>
      </c>
      <c r="CU283" s="78">
        <f>$CP283*4/CO283*100</f>
        <v>15.252225519287835</v>
      </c>
      <c r="CV283" s="78">
        <f>CQ283*9/CO283*100</f>
        <v>29.643916913946583</v>
      </c>
      <c r="CW283" s="78">
        <f>CR283*4/CO283*100</f>
        <v>55.845697329376854</v>
      </c>
      <c r="CX283" s="79" t="str">
        <f>IF(AND(CO283&gt;=650,CO283&lt;=850),"○","×")</f>
        <v>○</v>
      </c>
      <c r="CY283" s="79" t="str">
        <f>IF((CS283&lt;3.5),"○","×")</f>
        <v>○</v>
      </c>
      <c r="CZ283" s="79" t="str">
        <f>IF(AND(CT283&gt;=140),"○","×")</f>
        <v>○</v>
      </c>
      <c r="DA283" s="79" t="str">
        <f>IF(AND(CU283&gt;=12.5,CU283&lt;=20.4),"○","×")</f>
        <v>○</v>
      </c>
      <c r="DB283" s="79" t="str">
        <f>IF(AND(CV283&gt;=20.4,CV283&lt;=30.4),"○","×")</f>
        <v>○</v>
      </c>
      <c r="DC283" s="79" t="str">
        <f>IF(AND(CW283&gt;=49.5,CW283&lt;=65.4),"○","×")</f>
        <v>○</v>
      </c>
    </row>
    <row r="284" spans="1:107" ht="13.5" customHeight="1" x14ac:dyDescent="0.2">
      <c r="A284" s="89" t="s">
        <v>399</v>
      </c>
      <c r="B284" s="89" t="s">
        <v>87</v>
      </c>
      <c r="C284" s="92" t="s">
        <v>499</v>
      </c>
      <c r="D284" s="90" t="s">
        <v>400</v>
      </c>
      <c r="E284" s="92" t="s">
        <v>499</v>
      </c>
      <c r="F284" s="94" t="s">
        <v>780</v>
      </c>
      <c r="G284" s="94" t="s">
        <v>87</v>
      </c>
      <c r="H284" s="94" t="s">
        <v>781</v>
      </c>
      <c r="I284" s="90" t="s">
        <v>782</v>
      </c>
      <c r="J284" s="94" t="s">
        <v>885</v>
      </c>
      <c r="K284" s="91">
        <v>148</v>
      </c>
      <c r="L284" s="91">
        <v>115.68</v>
      </c>
      <c r="M284" s="95">
        <v>287</v>
      </c>
      <c r="N284" s="95">
        <v>0</v>
      </c>
      <c r="O284" s="96">
        <v>99.800000000000011</v>
      </c>
      <c r="P284" s="96">
        <v>12.7</v>
      </c>
      <c r="Q284" s="96">
        <v>20.900000000000002</v>
      </c>
      <c r="R284" s="96">
        <v>11.7</v>
      </c>
      <c r="S284" s="96">
        <v>1</v>
      </c>
      <c r="T284" s="95">
        <v>289</v>
      </c>
      <c r="U284" s="95">
        <v>45</v>
      </c>
      <c r="V284" s="95">
        <v>6</v>
      </c>
      <c r="W284" s="95">
        <v>3</v>
      </c>
      <c r="X284" s="95">
        <v>4</v>
      </c>
      <c r="Y284" s="96">
        <v>0</v>
      </c>
      <c r="Z284" s="96">
        <v>0</v>
      </c>
      <c r="AA284" s="97">
        <v>0</v>
      </c>
      <c r="AB284" s="97">
        <v>0.02</v>
      </c>
      <c r="AC284" s="95">
        <v>0</v>
      </c>
      <c r="AD284" s="95">
        <v>0</v>
      </c>
      <c r="AE284" s="95">
        <v>4</v>
      </c>
      <c r="AF284" s="95">
        <v>0</v>
      </c>
      <c r="AG284" s="95">
        <v>4</v>
      </c>
      <c r="AH284" s="95">
        <v>0</v>
      </c>
      <c r="AI284" s="96">
        <v>0</v>
      </c>
      <c r="AJ284" s="96">
        <v>0</v>
      </c>
      <c r="AK284" s="96">
        <v>0</v>
      </c>
      <c r="AL284" s="96">
        <v>0</v>
      </c>
      <c r="AM284" s="96">
        <v>0</v>
      </c>
      <c r="AN284" s="95">
        <v>29</v>
      </c>
      <c r="AO284" s="97">
        <v>0</v>
      </c>
      <c r="AP284" s="97">
        <v>0</v>
      </c>
      <c r="AQ284" s="96">
        <v>0</v>
      </c>
      <c r="AR284" s="97">
        <v>0.02</v>
      </c>
      <c r="AS284" s="96">
        <v>0</v>
      </c>
      <c r="AT284" s="95">
        <v>9</v>
      </c>
      <c r="AU284" s="97">
        <v>0.03</v>
      </c>
      <c r="AV284" s="95">
        <v>3</v>
      </c>
      <c r="AW284" s="97">
        <v>0</v>
      </c>
      <c r="AX284" s="97">
        <v>0</v>
      </c>
      <c r="AY284" s="97">
        <v>0</v>
      </c>
      <c r="AZ284" s="95">
        <v>0</v>
      </c>
      <c r="BA284" s="96">
        <v>0.1</v>
      </c>
      <c r="BB284" s="96">
        <v>0.2</v>
      </c>
      <c r="BC284" s="96">
        <v>0.30000000000000004</v>
      </c>
      <c r="BD284" s="96">
        <v>1.9</v>
      </c>
      <c r="BE284" s="96">
        <v>0.2</v>
      </c>
      <c r="BF284" s="96">
        <v>0</v>
      </c>
      <c r="BG284" s="95">
        <v>0</v>
      </c>
      <c r="BH284" s="95">
        <v>0</v>
      </c>
      <c r="BI284" s="95">
        <v>0</v>
      </c>
      <c r="BJ284" s="95">
        <v>0</v>
      </c>
      <c r="BK284" s="96">
        <v>0.1</v>
      </c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 t="s">
        <v>671</v>
      </c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8"/>
      <c r="CT284" s="1"/>
    </row>
    <row r="285" spans="1:107" ht="13.5" customHeight="1" x14ac:dyDescent="0.2">
      <c r="A285" s="4" t="s">
        <v>399</v>
      </c>
      <c r="B285" s="4" t="s">
        <v>87</v>
      </c>
      <c r="C285" s="10" t="s">
        <v>499</v>
      </c>
      <c r="D285" s="5" t="s">
        <v>401</v>
      </c>
      <c r="E285" s="10" t="s">
        <v>662</v>
      </c>
      <c r="F285" s="4" t="s">
        <v>780</v>
      </c>
      <c r="G285" s="4" t="s">
        <v>87</v>
      </c>
      <c r="H285" s="4" t="s">
        <v>781</v>
      </c>
      <c r="I285" s="5" t="s">
        <v>783</v>
      </c>
      <c r="J285" s="4" t="s">
        <v>886</v>
      </c>
      <c r="K285" s="6">
        <v>30.150000000000002</v>
      </c>
      <c r="L285" s="6">
        <v>10.4</v>
      </c>
      <c r="M285" s="7">
        <v>22</v>
      </c>
      <c r="N285" s="7">
        <v>0</v>
      </c>
      <c r="O285" s="8">
        <v>24.3</v>
      </c>
      <c r="P285" s="8">
        <v>0.5</v>
      </c>
      <c r="Q285" s="8">
        <v>0</v>
      </c>
      <c r="R285" s="8">
        <v>5</v>
      </c>
      <c r="S285" s="8">
        <v>2.9000000000000004</v>
      </c>
      <c r="T285" s="7">
        <v>833</v>
      </c>
      <c r="U285" s="7">
        <v>228</v>
      </c>
      <c r="V285" s="7">
        <v>23</v>
      </c>
      <c r="W285" s="7">
        <v>22</v>
      </c>
      <c r="X285" s="7">
        <v>132</v>
      </c>
      <c r="Y285" s="8">
        <v>1.2</v>
      </c>
      <c r="Z285" s="8">
        <v>0.6</v>
      </c>
      <c r="AA285" s="6">
        <v>0.18</v>
      </c>
      <c r="AB285" s="6">
        <v>0.2</v>
      </c>
      <c r="AC285" s="7">
        <v>10</v>
      </c>
      <c r="AD285" s="7">
        <v>252</v>
      </c>
      <c r="AE285" s="7">
        <v>756</v>
      </c>
      <c r="AF285" s="7">
        <v>5</v>
      </c>
      <c r="AG285" s="7">
        <v>948</v>
      </c>
      <c r="AH285" s="7">
        <v>83</v>
      </c>
      <c r="AI285" s="8">
        <v>0</v>
      </c>
      <c r="AJ285" s="8">
        <v>1.7</v>
      </c>
      <c r="AK285" s="8">
        <v>0</v>
      </c>
      <c r="AL285" s="8">
        <v>2.6</v>
      </c>
      <c r="AM285" s="8">
        <v>0.1</v>
      </c>
      <c r="AN285" s="7">
        <v>29</v>
      </c>
      <c r="AO285" s="6">
        <v>7.0000000000000007E-2</v>
      </c>
      <c r="AP285" s="6">
        <v>0.06</v>
      </c>
      <c r="AQ285" s="8">
        <v>2</v>
      </c>
      <c r="AR285" s="6">
        <v>0.19</v>
      </c>
      <c r="AS285" s="8">
        <v>0.1</v>
      </c>
      <c r="AT285" s="7">
        <v>48</v>
      </c>
      <c r="AU285" s="6">
        <v>0.56000000000000005</v>
      </c>
      <c r="AV285" s="7">
        <v>8</v>
      </c>
      <c r="AW285" s="6">
        <v>4.0599999999999996</v>
      </c>
      <c r="AX285" s="6">
        <v>8.84</v>
      </c>
      <c r="AY285" s="6">
        <v>2.98</v>
      </c>
      <c r="AZ285" s="7">
        <v>23</v>
      </c>
      <c r="BA285" s="8">
        <v>0.4</v>
      </c>
      <c r="BB285" s="8">
        <v>1.3</v>
      </c>
      <c r="BC285" s="8">
        <v>1.7</v>
      </c>
      <c r="BD285" s="8">
        <v>0.1</v>
      </c>
      <c r="BE285" s="8">
        <v>0</v>
      </c>
      <c r="BF285" s="8">
        <v>0</v>
      </c>
      <c r="BG285" s="7">
        <v>0</v>
      </c>
      <c r="BH285" s="7">
        <v>0</v>
      </c>
      <c r="BI285" s="7">
        <v>0</v>
      </c>
      <c r="BJ285" s="7">
        <v>0</v>
      </c>
      <c r="BK285" s="8">
        <v>0</v>
      </c>
      <c r="BL285" s="4" t="s">
        <v>671</v>
      </c>
      <c r="BM285" s="4"/>
      <c r="BN285" s="4" t="s">
        <v>671</v>
      </c>
      <c r="BO285" s="4" t="s">
        <v>671</v>
      </c>
      <c r="BP285" s="4"/>
      <c r="BQ285" s="4"/>
      <c r="BR285" s="4"/>
      <c r="BS285" s="4"/>
      <c r="BT285" s="4"/>
      <c r="BU285" s="4"/>
      <c r="BV285" s="4"/>
      <c r="BW285" s="4"/>
      <c r="BX285" s="4" t="s">
        <v>671</v>
      </c>
      <c r="BY285" s="4"/>
      <c r="BZ285" s="4"/>
      <c r="CA285" s="4"/>
      <c r="CB285" s="4" t="s">
        <v>671</v>
      </c>
      <c r="CC285" s="4" t="s">
        <v>671</v>
      </c>
      <c r="CD285" s="4"/>
      <c r="CE285" s="4" t="s">
        <v>671</v>
      </c>
      <c r="CF285" s="4"/>
      <c r="CG285" s="4"/>
      <c r="CH285" s="4"/>
      <c r="CI285" s="4" t="s">
        <v>671</v>
      </c>
      <c r="CJ285" s="4"/>
      <c r="CK285" s="4" t="s">
        <v>671</v>
      </c>
      <c r="CL285" s="4"/>
      <c r="CM285" s="9"/>
      <c r="CT285" s="1"/>
    </row>
    <row r="286" spans="1:107" ht="13.5" customHeight="1" x14ac:dyDescent="0.2">
      <c r="A286" s="103" t="s">
        <v>399</v>
      </c>
      <c r="B286" s="103" t="s">
        <v>87</v>
      </c>
      <c r="C286" s="10" t="s">
        <v>499</v>
      </c>
      <c r="D286" s="5" t="s">
        <v>402</v>
      </c>
      <c r="E286" s="10"/>
      <c r="F286" s="103" t="s">
        <v>780</v>
      </c>
      <c r="G286" s="103" t="s">
        <v>87</v>
      </c>
      <c r="H286" s="103" t="s">
        <v>781</v>
      </c>
      <c r="I286" s="5" t="s">
        <v>784</v>
      </c>
      <c r="J286" s="103" t="s">
        <v>653</v>
      </c>
      <c r="K286" s="6">
        <v>20</v>
      </c>
      <c r="L286" s="6">
        <v>3.51</v>
      </c>
      <c r="M286" s="7">
        <v>7</v>
      </c>
      <c r="N286" s="7">
        <v>30</v>
      </c>
      <c r="O286" s="8">
        <v>17.8</v>
      </c>
      <c r="P286" s="8">
        <v>0.1</v>
      </c>
      <c r="Q286" s="8">
        <v>0</v>
      </c>
      <c r="R286" s="8">
        <v>1.9</v>
      </c>
      <c r="S286" s="8">
        <v>0.4</v>
      </c>
      <c r="T286" s="7">
        <v>78</v>
      </c>
      <c r="U286" s="7">
        <v>102</v>
      </c>
      <c r="V286" s="7">
        <v>1</v>
      </c>
      <c r="W286" s="7">
        <v>5</v>
      </c>
      <c r="X286" s="7">
        <v>8</v>
      </c>
      <c r="Y286" s="8">
        <v>0.1</v>
      </c>
      <c r="Z286" s="8">
        <v>0.1</v>
      </c>
      <c r="AA286" s="6">
        <v>0.02</v>
      </c>
      <c r="AB286" s="6">
        <v>0.03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7">
        <v>0</v>
      </c>
      <c r="AO286" s="6">
        <v>0.02</v>
      </c>
      <c r="AP286" s="6">
        <v>0.01</v>
      </c>
      <c r="AQ286" s="8">
        <v>0.2</v>
      </c>
      <c r="AR286" s="6">
        <v>0.05</v>
      </c>
      <c r="AS286" s="8">
        <v>0</v>
      </c>
      <c r="AT286" s="7">
        <v>5</v>
      </c>
      <c r="AU286" s="6">
        <v>0.11</v>
      </c>
      <c r="AV286" s="7">
        <v>6</v>
      </c>
      <c r="AW286" s="6">
        <v>0</v>
      </c>
      <c r="AX286" s="6">
        <v>0</v>
      </c>
      <c r="AY286" s="6">
        <v>0.01</v>
      </c>
      <c r="AZ286" s="7">
        <v>0</v>
      </c>
      <c r="BA286" s="8">
        <v>0.2</v>
      </c>
      <c r="BB286" s="8">
        <v>0.3</v>
      </c>
      <c r="BC286" s="8">
        <v>0.5</v>
      </c>
      <c r="BD286" s="8">
        <v>0</v>
      </c>
      <c r="BE286" s="8">
        <v>0</v>
      </c>
      <c r="BF286" s="8">
        <v>0</v>
      </c>
      <c r="BG286" s="7">
        <v>0</v>
      </c>
      <c r="BH286" s="7">
        <v>0</v>
      </c>
      <c r="BI286" s="7">
        <v>0</v>
      </c>
      <c r="BJ286" s="7">
        <v>0</v>
      </c>
      <c r="BK286" s="8">
        <v>0</v>
      </c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9"/>
      <c r="CT286" s="1"/>
    </row>
    <row r="287" spans="1:107" ht="13.5" customHeight="1" x14ac:dyDescent="0.2">
      <c r="A287" s="4" t="s">
        <v>399</v>
      </c>
      <c r="B287" s="4" t="s">
        <v>87</v>
      </c>
      <c r="C287" s="10" t="s">
        <v>499</v>
      </c>
      <c r="D287" s="5" t="s">
        <v>402</v>
      </c>
      <c r="E287" s="10"/>
      <c r="F287" s="4" t="s">
        <v>780</v>
      </c>
      <c r="G287" s="4" t="s">
        <v>87</v>
      </c>
      <c r="H287" s="4" t="s">
        <v>781</v>
      </c>
      <c r="I287" s="5" t="s">
        <v>785</v>
      </c>
      <c r="J287" s="4" t="s">
        <v>654</v>
      </c>
      <c r="K287" s="6">
        <v>30</v>
      </c>
      <c r="L287" s="6">
        <v>14.85</v>
      </c>
      <c r="M287" s="7">
        <v>10</v>
      </c>
      <c r="N287" s="7">
        <v>0</v>
      </c>
      <c r="O287" s="8">
        <v>26.7</v>
      </c>
      <c r="P287" s="8">
        <v>0.9</v>
      </c>
      <c r="Q287" s="8">
        <v>0.1</v>
      </c>
      <c r="R287" s="8">
        <v>2.1</v>
      </c>
      <c r="S287" s="8">
        <v>0.2</v>
      </c>
      <c r="T287" s="7">
        <v>6</v>
      </c>
      <c r="U287" s="7">
        <v>60</v>
      </c>
      <c r="V287" s="7">
        <v>6</v>
      </c>
      <c r="W287" s="7">
        <v>2</v>
      </c>
      <c r="X287" s="7">
        <v>5</v>
      </c>
      <c r="Y287" s="8">
        <v>0</v>
      </c>
      <c r="Z287" s="8">
        <v>0</v>
      </c>
      <c r="AA287" s="6">
        <v>0.01</v>
      </c>
      <c r="AB287" s="6">
        <v>0.02</v>
      </c>
      <c r="AC287" s="7">
        <v>0</v>
      </c>
      <c r="AD287" s="7">
        <v>660</v>
      </c>
      <c r="AE287" s="7">
        <v>1380</v>
      </c>
      <c r="AF287" s="7">
        <v>0</v>
      </c>
      <c r="AG287" s="7">
        <v>1720</v>
      </c>
      <c r="AH287" s="7">
        <v>144</v>
      </c>
      <c r="AI287" s="8">
        <v>0</v>
      </c>
      <c r="AJ287" s="8">
        <v>0.1</v>
      </c>
      <c r="AK287" s="8">
        <v>0</v>
      </c>
      <c r="AL287" s="8">
        <v>0</v>
      </c>
      <c r="AM287" s="8">
        <v>0</v>
      </c>
      <c r="AN287" s="7">
        <v>3</v>
      </c>
      <c r="AO287" s="6">
        <v>0.01</v>
      </c>
      <c r="AP287" s="6">
        <v>0.01</v>
      </c>
      <c r="AQ287" s="8">
        <v>0.2</v>
      </c>
      <c r="AR287" s="6">
        <v>0.02</v>
      </c>
      <c r="AS287" s="8">
        <v>0</v>
      </c>
      <c r="AT287" s="7">
        <v>4</v>
      </c>
      <c r="AU287" s="6">
        <v>7.0000000000000007E-2</v>
      </c>
      <c r="AV287" s="7">
        <v>1</v>
      </c>
      <c r="AW287" s="6">
        <v>0</v>
      </c>
      <c r="AX287" s="6">
        <v>0</v>
      </c>
      <c r="AY287" s="6">
        <v>0.01</v>
      </c>
      <c r="AZ287" s="7">
        <v>0</v>
      </c>
      <c r="BA287" s="8">
        <v>0.1</v>
      </c>
      <c r="BB287" s="8">
        <v>0.4</v>
      </c>
      <c r="BC287" s="8">
        <v>0.6</v>
      </c>
      <c r="BD287" s="8">
        <v>0</v>
      </c>
      <c r="BE287" s="8">
        <v>0.1</v>
      </c>
      <c r="BF287" s="8">
        <v>0</v>
      </c>
      <c r="BG287" s="7">
        <v>0</v>
      </c>
      <c r="BH287" s="7">
        <v>0</v>
      </c>
      <c r="BI287" s="7">
        <v>0</v>
      </c>
      <c r="BJ287" s="7">
        <v>0</v>
      </c>
      <c r="BK287" s="8">
        <v>0</v>
      </c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9"/>
      <c r="CT287" s="1"/>
    </row>
    <row r="288" spans="1:107" ht="13.5" customHeight="1" x14ac:dyDescent="0.2">
      <c r="A288" s="4" t="s">
        <v>399</v>
      </c>
      <c r="B288" s="4" t="s">
        <v>87</v>
      </c>
      <c r="C288" s="10" t="s">
        <v>499</v>
      </c>
      <c r="D288" s="5" t="s">
        <v>403</v>
      </c>
      <c r="E288" s="4"/>
      <c r="F288" s="4" t="s">
        <v>780</v>
      </c>
      <c r="G288" s="4" t="s">
        <v>87</v>
      </c>
      <c r="H288" s="4" t="s">
        <v>781</v>
      </c>
      <c r="I288" s="5" t="s">
        <v>786</v>
      </c>
      <c r="J288" s="4" t="s">
        <v>887</v>
      </c>
      <c r="K288" s="6">
        <v>103</v>
      </c>
      <c r="L288" s="6">
        <v>51.6</v>
      </c>
      <c r="M288" s="7">
        <v>39</v>
      </c>
      <c r="N288" s="7">
        <v>68</v>
      </c>
      <c r="O288" s="8">
        <v>91.399999999999991</v>
      </c>
      <c r="P288" s="8">
        <v>4.5999999999999996</v>
      </c>
      <c r="Q288" s="8">
        <v>0.30000000000000004</v>
      </c>
      <c r="R288" s="8">
        <v>5.0999999999999996</v>
      </c>
      <c r="S288" s="8">
        <v>0.2</v>
      </c>
      <c r="T288" s="7">
        <v>2</v>
      </c>
      <c r="U288" s="7">
        <v>51</v>
      </c>
      <c r="V288" s="7">
        <v>10</v>
      </c>
      <c r="W288" s="7">
        <v>6</v>
      </c>
      <c r="X288" s="7">
        <v>19</v>
      </c>
      <c r="Y288" s="8">
        <v>0.2</v>
      </c>
      <c r="Z288" s="8">
        <v>0.1</v>
      </c>
      <c r="AA288" s="6">
        <v>0.02</v>
      </c>
      <c r="AB288" s="6">
        <v>0.06</v>
      </c>
      <c r="AC288" s="7">
        <v>0</v>
      </c>
      <c r="AD288" s="7">
        <v>0</v>
      </c>
      <c r="AE288" s="7">
        <v>176</v>
      </c>
      <c r="AF288" s="7">
        <v>2</v>
      </c>
      <c r="AG288" s="7">
        <v>176</v>
      </c>
      <c r="AH288" s="7">
        <v>15</v>
      </c>
      <c r="AI288" s="8">
        <v>0</v>
      </c>
      <c r="AJ288" s="8">
        <v>0.4</v>
      </c>
      <c r="AK288" s="8">
        <v>0</v>
      </c>
      <c r="AL288" s="8">
        <v>0.1</v>
      </c>
      <c r="AM288" s="8">
        <v>0</v>
      </c>
      <c r="AN288" s="7">
        <v>28</v>
      </c>
      <c r="AO288" s="6">
        <v>0.03</v>
      </c>
      <c r="AP288" s="6">
        <v>0.02</v>
      </c>
      <c r="AQ288" s="8">
        <v>0.2</v>
      </c>
      <c r="AR288" s="6">
        <v>0.03</v>
      </c>
      <c r="AS288" s="8">
        <v>0</v>
      </c>
      <c r="AT288" s="7">
        <v>26</v>
      </c>
      <c r="AU288" s="6">
        <v>0.15</v>
      </c>
      <c r="AV288" s="7">
        <v>14</v>
      </c>
      <c r="AW288" s="6">
        <v>0</v>
      </c>
      <c r="AX288" s="6">
        <v>0</v>
      </c>
      <c r="AY288" s="6">
        <v>0</v>
      </c>
      <c r="AZ288" s="7">
        <v>0</v>
      </c>
      <c r="BA288" s="8">
        <v>0.1</v>
      </c>
      <c r="BB288" s="8">
        <v>0.7</v>
      </c>
      <c r="BC288" s="8">
        <v>1</v>
      </c>
      <c r="BD288" s="8">
        <v>0.7</v>
      </c>
      <c r="BE288" s="8">
        <v>0</v>
      </c>
      <c r="BF288" s="8">
        <v>0</v>
      </c>
      <c r="BG288" s="7">
        <v>0</v>
      </c>
      <c r="BH288" s="7">
        <v>0</v>
      </c>
      <c r="BI288" s="7">
        <v>0</v>
      </c>
      <c r="BJ288" s="7">
        <v>0</v>
      </c>
      <c r="BK288" s="8">
        <v>0</v>
      </c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9"/>
      <c r="CT288" s="1"/>
    </row>
    <row r="289" spans="1:107" ht="13.5" customHeight="1" x14ac:dyDescent="0.2">
      <c r="A289" s="4" t="s">
        <v>399</v>
      </c>
      <c r="B289" s="4" t="s">
        <v>87</v>
      </c>
      <c r="C289" s="10" t="s">
        <v>499</v>
      </c>
      <c r="D289" s="5" t="s">
        <v>404</v>
      </c>
      <c r="E289" s="4"/>
      <c r="F289" s="4" t="s">
        <v>780</v>
      </c>
      <c r="G289" s="4" t="s">
        <v>87</v>
      </c>
      <c r="H289" s="4" t="s">
        <v>781</v>
      </c>
      <c r="I289" s="5" t="s">
        <v>787</v>
      </c>
      <c r="J289" s="102" t="s">
        <v>556</v>
      </c>
      <c r="K289" s="6">
        <v>90</v>
      </c>
      <c r="L289" s="6">
        <v>28.08</v>
      </c>
      <c r="M289" s="7">
        <v>315</v>
      </c>
      <c r="N289" s="7">
        <v>1324</v>
      </c>
      <c r="O289" s="8">
        <v>13.5</v>
      </c>
      <c r="P289" s="8">
        <v>5.6000000000000005</v>
      </c>
      <c r="Q289" s="8">
        <v>0.89999999999999991</v>
      </c>
      <c r="R289" s="8">
        <v>69.599999999999994</v>
      </c>
      <c r="S289" s="8">
        <v>1.6</v>
      </c>
      <c r="T289" s="7">
        <v>436</v>
      </c>
      <c r="U289" s="7">
        <v>175</v>
      </c>
      <c r="V289" s="7">
        <v>32</v>
      </c>
      <c r="W289" s="7">
        <v>16</v>
      </c>
      <c r="X289" s="7">
        <v>47</v>
      </c>
      <c r="Y289" s="8">
        <v>0.2</v>
      </c>
      <c r="Z289" s="8">
        <v>0.2</v>
      </c>
      <c r="AA289" s="6">
        <v>0.01</v>
      </c>
      <c r="AB289" s="6">
        <v>0.18000000000000002</v>
      </c>
      <c r="AC289" s="7">
        <v>1</v>
      </c>
      <c r="AD289" s="7">
        <v>0</v>
      </c>
      <c r="AE289" s="7">
        <v>154</v>
      </c>
      <c r="AF289" s="7">
        <v>1</v>
      </c>
      <c r="AG289" s="7">
        <v>155</v>
      </c>
      <c r="AH289" s="7">
        <v>14</v>
      </c>
      <c r="AI289" s="8">
        <v>0</v>
      </c>
      <c r="AJ289" s="8">
        <v>0.2</v>
      </c>
      <c r="AK289" s="8">
        <v>0</v>
      </c>
      <c r="AL289" s="8">
        <v>0</v>
      </c>
      <c r="AM289" s="8">
        <v>0</v>
      </c>
      <c r="AN289" s="7">
        <v>61</v>
      </c>
      <c r="AO289" s="6">
        <v>0.03</v>
      </c>
      <c r="AP289" s="6">
        <v>0.04</v>
      </c>
      <c r="AQ289" s="8">
        <v>1.6</v>
      </c>
      <c r="AR289" s="6">
        <v>0.15000000000000002</v>
      </c>
      <c r="AS289" s="8">
        <v>0</v>
      </c>
      <c r="AT289" s="7">
        <v>55</v>
      </c>
      <c r="AU289" s="6">
        <v>0.35000000000000003</v>
      </c>
      <c r="AV289" s="7">
        <v>28</v>
      </c>
      <c r="AW289" s="6">
        <v>6.9999999999999993E-2</v>
      </c>
      <c r="AX289" s="6">
        <v>0.09</v>
      </c>
      <c r="AY289" s="6">
        <v>0.04</v>
      </c>
      <c r="AZ289" s="7">
        <v>11</v>
      </c>
      <c r="BA289" s="8">
        <v>0.2</v>
      </c>
      <c r="BB289" s="8">
        <v>1</v>
      </c>
      <c r="BC289" s="8">
        <v>1.3000000000000003</v>
      </c>
      <c r="BD289" s="8">
        <v>0</v>
      </c>
      <c r="BE289" s="8">
        <v>0.6</v>
      </c>
      <c r="BF289" s="8">
        <v>0.1</v>
      </c>
      <c r="BG289" s="7">
        <v>1</v>
      </c>
      <c r="BH289" s="7">
        <v>0</v>
      </c>
      <c r="BI289" s="7">
        <v>1</v>
      </c>
      <c r="BJ289" s="7">
        <v>2</v>
      </c>
      <c r="BK289" s="8">
        <v>1.3</v>
      </c>
      <c r="BL289" s="4" t="s">
        <v>671</v>
      </c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 t="s">
        <v>671</v>
      </c>
      <c r="CC289" s="4" t="s">
        <v>671</v>
      </c>
      <c r="CD289" s="4"/>
      <c r="CE289" s="4" t="s">
        <v>671</v>
      </c>
      <c r="CF289" s="4"/>
      <c r="CG289" s="4"/>
      <c r="CH289" s="4"/>
      <c r="CI289" s="4" t="s">
        <v>671</v>
      </c>
      <c r="CJ289" s="4"/>
      <c r="CK289" s="4"/>
      <c r="CL289" s="4"/>
      <c r="CM289" s="9"/>
      <c r="CT289" s="1"/>
    </row>
    <row r="290" spans="1:107" s="64" customFormat="1" ht="13.5" customHeight="1" x14ac:dyDescent="0.2">
      <c r="A290" s="58" t="s">
        <v>399</v>
      </c>
      <c r="B290" s="58" t="s">
        <v>87</v>
      </c>
      <c r="C290" s="65" t="s">
        <v>499</v>
      </c>
      <c r="D290" s="59" t="s">
        <v>405</v>
      </c>
      <c r="E290" s="58"/>
      <c r="F290" s="58" t="s">
        <v>789</v>
      </c>
      <c r="G290" s="58" t="s">
        <v>87</v>
      </c>
      <c r="H290" s="58" t="s">
        <v>790</v>
      </c>
      <c r="I290" s="59" t="s">
        <v>788</v>
      </c>
      <c r="J290" s="58" t="s">
        <v>674</v>
      </c>
      <c r="K290" s="60">
        <v>181</v>
      </c>
      <c r="L290" s="60">
        <v>11.25</v>
      </c>
      <c r="M290" s="61">
        <v>25</v>
      </c>
      <c r="N290" s="61">
        <v>16</v>
      </c>
      <c r="O290" s="62">
        <v>24.1</v>
      </c>
      <c r="P290" s="62">
        <v>1.2</v>
      </c>
      <c r="Q290" s="62">
        <v>0.4</v>
      </c>
      <c r="R290" s="62">
        <v>4.2</v>
      </c>
      <c r="S290" s="62">
        <v>0.4</v>
      </c>
      <c r="T290" s="61">
        <v>1</v>
      </c>
      <c r="U290" s="61">
        <v>101</v>
      </c>
      <c r="V290" s="61">
        <v>8</v>
      </c>
      <c r="W290" s="61">
        <v>24</v>
      </c>
      <c r="X290" s="61">
        <v>97</v>
      </c>
      <c r="Y290" s="62">
        <v>0.8</v>
      </c>
      <c r="Z290" s="62">
        <v>1.2</v>
      </c>
      <c r="AA290" s="60">
        <v>0.2</v>
      </c>
      <c r="AB290" s="60">
        <v>0.73</v>
      </c>
      <c r="AC290" s="61">
        <v>0</v>
      </c>
      <c r="AD290" s="61">
        <v>0</v>
      </c>
      <c r="AE290" s="61">
        <v>0</v>
      </c>
      <c r="AF290" s="61">
        <v>0</v>
      </c>
      <c r="AG290" s="61">
        <v>0</v>
      </c>
      <c r="AH290" s="61">
        <v>0</v>
      </c>
      <c r="AI290" s="62">
        <v>0</v>
      </c>
      <c r="AJ290" s="62">
        <v>0</v>
      </c>
      <c r="AK290" s="62">
        <v>0</v>
      </c>
      <c r="AL290" s="62">
        <v>0</v>
      </c>
      <c r="AM290" s="62">
        <v>0</v>
      </c>
      <c r="AN290" s="61">
        <v>0</v>
      </c>
      <c r="AO290" s="60">
        <v>0.08</v>
      </c>
      <c r="AP290" s="60">
        <v>0.02</v>
      </c>
      <c r="AQ290" s="62">
        <v>1.5</v>
      </c>
      <c r="AR290" s="60">
        <v>0.11</v>
      </c>
      <c r="AS290" s="62">
        <v>0</v>
      </c>
      <c r="AT290" s="61">
        <v>11</v>
      </c>
      <c r="AU290" s="60">
        <v>0.55000000000000004</v>
      </c>
      <c r="AV290" s="61">
        <v>0</v>
      </c>
      <c r="AW290" s="60">
        <v>0.28999999999999998</v>
      </c>
      <c r="AX290" s="60">
        <v>0.16999999999999998</v>
      </c>
      <c r="AY290" s="60">
        <v>0.33</v>
      </c>
      <c r="AZ290" s="61">
        <v>0</v>
      </c>
      <c r="BA290" s="62">
        <v>0.8</v>
      </c>
      <c r="BB290" s="62">
        <v>1</v>
      </c>
      <c r="BC290" s="62">
        <v>2.6</v>
      </c>
      <c r="BD290" s="62">
        <v>0.7</v>
      </c>
      <c r="BE290" s="62">
        <v>1.1000000000000001</v>
      </c>
      <c r="BF290" s="62">
        <v>0.2</v>
      </c>
      <c r="BG290" s="61">
        <v>0</v>
      </c>
      <c r="BH290" s="61">
        <v>0</v>
      </c>
      <c r="BI290" s="61">
        <v>0</v>
      </c>
      <c r="BJ290" s="61">
        <v>2</v>
      </c>
      <c r="BK290" s="62">
        <v>0.5</v>
      </c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63"/>
      <c r="CO290" s="67">
        <f>SUM(M284:M290)</f>
        <v>705</v>
      </c>
      <c r="CP290" s="68">
        <f>SUM(P284:P290)</f>
        <v>25.599999999999998</v>
      </c>
      <c r="CQ290" s="68">
        <f>SUM(Q284:Q290)</f>
        <v>22.6</v>
      </c>
      <c r="CR290" s="68">
        <f>SUM(R284:R290)</f>
        <v>99.6</v>
      </c>
      <c r="CS290" s="68">
        <f>SUM(BD284:BD290)</f>
        <v>3.4000000000000004</v>
      </c>
      <c r="CT290" s="82">
        <v>153</v>
      </c>
      <c r="CU290" s="78">
        <f>$CP290*4/CO290*100</f>
        <v>14.524822695035461</v>
      </c>
      <c r="CV290" s="78">
        <f>CQ290*9/CO290*100</f>
        <v>28.851063829787233</v>
      </c>
      <c r="CW290" s="78">
        <f>CR290*4/CO290*100</f>
        <v>56.51063829787234</v>
      </c>
      <c r="CX290" s="79" t="str">
        <f>IF(AND(CO290&gt;=650,CO290&lt;=850),"○","×")</f>
        <v>○</v>
      </c>
      <c r="CY290" s="79" t="str">
        <f>IF((CS290&lt;3.5),"○","×")</f>
        <v>○</v>
      </c>
      <c r="CZ290" s="79" t="str">
        <f>IF(AND(CT290&gt;=140),"○","×")</f>
        <v>○</v>
      </c>
      <c r="DA290" s="79" t="str">
        <f>IF(AND(CU290&gt;=12.5,CU290&lt;=20.4),"○","×")</f>
        <v>○</v>
      </c>
      <c r="DB290" s="79" t="str">
        <f>IF(AND(CV290&gt;=20.4,CV290&lt;=30.4),"○","×")</f>
        <v>○</v>
      </c>
      <c r="DC290" s="79" t="str">
        <f>IF(AND(CW290&gt;=49.5,CW290&lt;=65.4),"○","×")</f>
        <v>○</v>
      </c>
    </row>
    <row r="291" spans="1:107" ht="13.5" customHeight="1" x14ac:dyDescent="0.2">
      <c r="A291" s="89" t="s">
        <v>406</v>
      </c>
      <c r="B291" s="89" t="s">
        <v>87</v>
      </c>
      <c r="C291" s="92" t="s">
        <v>500</v>
      </c>
      <c r="D291" s="90" t="s">
        <v>407</v>
      </c>
      <c r="E291" s="92" t="s">
        <v>500</v>
      </c>
      <c r="F291" s="94" t="s">
        <v>789</v>
      </c>
      <c r="G291" s="94" t="s">
        <v>87</v>
      </c>
      <c r="H291" s="94" t="s">
        <v>790</v>
      </c>
      <c r="I291" s="90" t="s">
        <v>791</v>
      </c>
      <c r="J291" s="94" t="s">
        <v>888</v>
      </c>
      <c r="K291" s="91">
        <v>176.5</v>
      </c>
      <c r="L291" s="91">
        <v>125.47</v>
      </c>
      <c r="M291" s="95">
        <v>264</v>
      </c>
      <c r="N291" s="95">
        <v>43</v>
      </c>
      <c r="O291" s="96">
        <v>124.10000000000002</v>
      </c>
      <c r="P291" s="96">
        <v>12.099999999999998</v>
      </c>
      <c r="Q291" s="96">
        <v>17.800000000000004</v>
      </c>
      <c r="R291" s="96">
        <v>14.200000000000001</v>
      </c>
      <c r="S291" s="96">
        <v>1</v>
      </c>
      <c r="T291" s="95">
        <v>289</v>
      </c>
      <c r="U291" s="95">
        <v>45</v>
      </c>
      <c r="V291" s="95">
        <v>6</v>
      </c>
      <c r="W291" s="95">
        <v>3</v>
      </c>
      <c r="X291" s="95">
        <v>4</v>
      </c>
      <c r="Y291" s="96">
        <v>0</v>
      </c>
      <c r="Z291" s="96">
        <v>0</v>
      </c>
      <c r="AA291" s="97">
        <v>0</v>
      </c>
      <c r="AB291" s="97">
        <v>0.02</v>
      </c>
      <c r="AC291" s="95">
        <v>0</v>
      </c>
      <c r="AD291" s="95">
        <v>0</v>
      </c>
      <c r="AE291" s="95">
        <v>4</v>
      </c>
      <c r="AF291" s="95">
        <v>0</v>
      </c>
      <c r="AG291" s="95">
        <v>4</v>
      </c>
      <c r="AH291" s="95">
        <v>0</v>
      </c>
      <c r="AI291" s="96">
        <v>0</v>
      </c>
      <c r="AJ291" s="96">
        <v>0</v>
      </c>
      <c r="AK291" s="96">
        <v>0</v>
      </c>
      <c r="AL291" s="96">
        <v>0</v>
      </c>
      <c r="AM291" s="96">
        <v>0</v>
      </c>
      <c r="AN291" s="95">
        <v>29</v>
      </c>
      <c r="AO291" s="97">
        <v>0</v>
      </c>
      <c r="AP291" s="97">
        <v>0</v>
      </c>
      <c r="AQ291" s="96">
        <v>0</v>
      </c>
      <c r="AR291" s="97">
        <v>0.02</v>
      </c>
      <c r="AS291" s="96">
        <v>0</v>
      </c>
      <c r="AT291" s="95">
        <v>9</v>
      </c>
      <c r="AU291" s="97">
        <v>0.03</v>
      </c>
      <c r="AV291" s="95">
        <v>3</v>
      </c>
      <c r="AW291" s="97">
        <v>0</v>
      </c>
      <c r="AX291" s="97">
        <v>0</v>
      </c>
      <c r="AY291" s="97">
        <v>0</v>
      </c>
      <c r="AZ291" s="95">
        <v>0</v>
      </c>
      <c r="BA291" s="96">
        <v>0.1</v>
      </c>
      <c r="BB291" s="96">
        <v>0.2</v>
      </c>
      <c r="BC291" s="96">
        <v>0.30000000000000004</v>
      </c>
      <c r="BD291" s="96">
        <v>2</v>
      </c>
      <c r="BE291" s="96">
        <v>0.2</v>
      </c>
      <c r="BF291" s="96">
        <v>0</v>
      </c>
      <c r="BG291" s="95">
        <v>0</v>
      </c>
      <c r="BH291" s="95">
        <v>0</v>
      </c>
      <c r="BI291" s="95">
        <v>0</v>
      </c>
      <c r="BJ291" s="95">
        <v>0</v>
      </c>
      <c r="BK291" s="96">
        <v>0.1</v>
      </c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 t="s">
        <v>671</v>
      </c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8"/>
      <c r="CT291" s="1"/>
    </row>
    <row r="292" spans="1:107" ht="13.5" customHeight="1" x14ac:dyDescent="0.2">
      <c r="A292" s="103" t="s">
        <v>406</v>
      </c>
      <c r="B292" s="103" t="s">
        <v>87</v>
      </c>
      <c r="C292" s="10" t="s">
        <v>500</v>
      </c>
      <c r="D292" s="5" t="s">
        <v>408</v>
      </c>
      <c r="E292" s="10" t="s">
        <v>543</v>
      </c>
      <c r="F292" s="103" t="s">
        <v>789</v>
      </c>
      <c r="G292" s="103" t="s">
        <v>87</v>
      </c>
      <c r="H292" s="103" t="s">
        <v>790</v>
      </c>
      <c r="I292" s="5" t="s">
        <v>792</v>
      </c>
      <c r="J292" s="103" t="s">
        <v>655</v>
      </c>
      <c r="K292" s="6">
        <v>55.8</v>
      </c>
      <c r="L292" s="6">
        <v>16.27</v>
      </c>
      <c r="M292" s="7">
        <v>17</v>
      </c>
      <c r="N292" s="7">
        <v>55</v>
      </c>
      <c r="O292" s="8">
        <v>50.900000000000006</v>
      </c>
      <c r="P292" s="8">
        <v>1.4000000000000001</v>
      </c>
      <c r="Q292" s="8">
        <v>0.8</v>
      </c>
      <c r="R292" s="8">
        <v>1.6999999999999997</v>
      </c>
      <c r="S292" s="8">
        <v>3.5</v>
      </c>
      <c r="T292" s="7">
        <v>993</v>
      </c>
      <c r="U292" s="7">
        <v>313</v>
      </c>
      <c r="V292" s="7">
        <v>48</v>
      </c>
      <c r="W292" s="7">
        <v>32</v>
      </c>
      <c r="X292" s="7">
        <v>142</v>
      </c>
      <c r="Y292" s="8">
        <v>1.3</v>
      </c>
      <c r="Z292" s="8">
        <v>0.7</v>
      </c>
      <c r="AA292" s="6">
        <v>0.19</v>
      </c>
      <c r="AB292" s="6">
        <v>0.22</v>
      </c>
      <c r="AC292" s="7">
        <v>10</v>
      </c>
      <c r="AD292" s="7">
        <v>252</v>
      </c>
      <c r="AE292" s="7">
        <v>764</v>
      </c>
      <c r="AF292" s="7">
        <v>5</v>
      </c>
      <c r="AG292" s="7">
        <v>956</v>
      </c>
      <c r="AH292" s="7">
        <v>84</v>
      </c>
      <c r="AI292" s="8">
        <v>0</v>
      </c>
      <c r="AJ292" s="8">
        <v>2.2000000000000002</v>
      </c>
      <c r="AK292" s="8">
        <v>0</v>
      </c>
      <c r="AL292" s="8">
        <v>2.6</v>
      </c>
      <c r="AM292" s="8">
        <v>0.1</v>
      </c>
      <c r="AN292" s="7">
        <v>31</v>
      </c>
      <c r="AO292" s="6">
        <v>0.08</v>
      </c>
      <c r="AP292" s="6">
        <v>0.06</v>
      </c>
      <c r="AQ292" s="8">
        <v>2.2000000000000002</v>
      </c>
      <c r="AR292" s="6">
        <v>0.21</v>
      </c>
      <c r="AS292" s="8">
        <v>0.1</v>
      </c>
      <c r="AT292" s="7">
        <v>58</v>
      </c>
      <c r="AU292" s="6">
        <v>0.59000000000000008</v>
      </c>
      <c r="AV292" s="7">
        <v>11</v>
      </c>
      <c r="AW292" s="6">
        <v>4.0599999999999996</v>
      </c>
      <c r="AX292" s="6">
        <v>8.84</v>
      </c>
      <c r="AY292" s="6">
        <v>2.98</v>
      </c>
      <c r="AZ292" s="7">
        <v>23</v>
      </c>
      <c r="BA292" s="8">
        <v>1</v>
      </c>
      <c r="BB292" s="8">
        <v>2.8</v>
      </c>
      <c r="BC292" s="8">
        <v>3.7</v>
      </c>
      <c r="BD292" s="8">
        <v>0.4</v>
      </c>
      <c r="BE292" s="8">
        <v>0.2</v>
      </c>
      <c r="BF292" s="8">
        <v>0</v>
      </c>
      <c r="BG292" s="7">
        <v>0</v>
      </c>
      <c r="BH292" s="7">
        <v>0</v>
      </c>
      <c r="BI292" s="7">
        <v>0</v>
      </c>
      <c r="BJ292" s="7">
        <v>1</v>
      </c>
      <c r="BK292" s="8">
        <v>0.2</v>
      </c>
      <c r="BL292" s="103" t="s">
        <v>671</v>
      </c>
      <c r="BM292" s="103"/>
      <c r="BN292" s="103"/>
      <c r="BO292" s="103"/>
      <c r="BP292" s="103"/>
      <c r="BQ292" s="103" t="s">
        <v>671</v>
      </c>
      <c r="BR292" s="103"/>
      <c r="BS292" s="103"/>
      <c r="BT292" s="103"/>
      <c r="BU292" s="103"/>
      <c r="BV292" s="103"/>
      <c r="BW292" s="103"/>
      <c r="BX292" s="103" t="s">
        <v>671</v>
      </c>
      <c r="BY292" s="103"/>
      <c r="BZ292" s="103"/>
      <c r="CA292" s="103"/>
      <c r="CB292" s="103" t="s">
        <v>671</v>
      </c>
      <c r="CC292" s="103" t="s">
        <v>671</v>
      </c>
      <c r="CD292" s="103"/>
      <c r="CE292" s="103" t="s">
        <v>671</v>
      </c>
      <c r="CF292" s="103"/>
      <c r="CG292" s="103"/>
      <c r="CH292" s="103"/>
      <c r="CI292" s="103" t="s">
        <v>671</v>
      </c>
      <c r="CJ292" s="103"/>
      <c r="CK292" s="103" t="s">
        <v>671</v>
      </c>
      <c r="CL292" s="103"/>
      <c r="CM292" s="9"/>
      <c r="CT292" s="1"/>
    </row>
    <row r="293" spans="1:107" ht="13.5" customHeight="1" x14ac:dyDescent="0.2">
      <c r="A293" s="4" t="s">
        <v>406</v>
      </c>
      <c r="B293" s="4" t="s">
        <v>87</v>
      </c>
      <c r="C293" s="10" t="s">
        <v>500</v>
      </c>
      <c r="D293" s="5" t="s">
        <v>408</v>
      </c>
      <c r="E293" s="10"/>
      <c r="F293" s="4" t="s">
        <v>789</v>
      </c>
      <c r="G293" s="4" t="s">
        <v>87</v>
      </c>
      <c r="H293" s="4" t="s">
        <v>790</v>
      </c>
      <c r="I293" s="5" t="s">
        <v>793</v>
      </c>
      <c r="J293" s="4" t="s">
        <v>617</v>
      </c>
      <c r="K293" s="6">
        <v>50.25</v>
      </c>
      <c r="L293" s="6">
        <v>17.22</v>
      </c>
      <c r="M293" s="7">
        <v>37</v>
      </c>
      <c r="N293" s="7">
        <v>0</v>
      </c>
      <c r="O293" s="8">
        <v>40.5</v>
      </c>
      <c r="P293" s="8">
        <v>0.8</v>
      </c>
      <c r="Q293" s="8">
        <v>0.1</v>
      </c>
      <c r="R293" s="8">
        <v>8.4</v>
      </c>
      <c r="S293" s="8">
        <v>0.8</v>
      </c>
      <c r="T293" s="7">
        <v>175</v>
      </c>
      <c r="U293" s="7">
        <v>86</v>
      </c>
      <c r="V293" s="7">
        <v>39</v>
      </c>
      <c r="W293" s="7">
        <v>10</v>
      </c>
      <c r="X293" s="7">
        <v>26</v>
      </c>
      <c r="Y293" s="8">
        <v>0.60000000000000009</v>
      </c>
      <c r="Z293" s="8">
        <v>0.2</v>
      </c>
      <c r="AA293" s="6">
        <v>0.05</v>
      </c>
      <c r="AB293" s="6">
        <v>0.13</v>
      </c>
      <c r="AC293" s="7">
        <v>0</v>
      </c>
      <c r="AD293" s="7">
        <v>195</v>
      </c>
      <c r="AE293" s="7">
        <v>1075</v>
      </c>
      <c r="AF293" s="7">
        <v>6</v>
      </c>
      <c r="AG293" s="7">
        <v>1170</v>
      </c>
      <c r="AH293" s="7">
        <v>98</v>
      </c>
      <c r="AI293" s="8">
        <v>0</v>
      </c>
      <c r="AJ293" s="8">
        <v>0.5</v>
      </c>
      <c r="AK293" s="8">
        <v>0</v>
      </c>
      <c r="AL293" s="8">
        <v>0.6</v>
      </c>
      <c r="AM293" s="8">
        <v>0.2</v>
      </c>
      <c r="AN293" s="7">
        <v>81</v>
      </c>
      <c r="AO293" s="6">
        <v>0.04</v>
      </c>
      <c r="AP293" s="6">
        <v>0.03</v>
      </c>
      <c r="AQ293" s="8">
        <v>0.2</v>
      </c>
      <c r="AR293" s="6">
        <v>0.03</v>
      </c>
      <c r="AS293" s="8">
        <v>0</v>
      </c>
      <c r="AT293" s="7">
        <v>44</v>
      </c>
      <c r="AU293" s="6">
        <v>0.17</v>
      </c>
      <c r="AV293" s="7">
        <v>6</v>
      </c>
      <c r="AW293" s="6">
        <v>0.11</v>
      </c>
      <c r="AX293" s="6">
        <v>0.16999999999999998</v>
      </c>
      <c r="AY293" s="6">
        <v>0.36</v>
      </c>
      <c r="AZ293" s="7">
        <v>0</v>
      </c>
      <c r="BA293" s="8">
        <v>0.30000000000000004</v>
      </c>
      <c r="BB293" s="8">
        <v>1.1000000000000001</v>
      </c>
      <c r="BC293" s="8">
        <v>1.4</v>
      </c>
      <c r="BD293" s="8">
        <v>0.2</v>
      </c>
      <c r="BE293" s="8">
        <v>1.2</v>
      </c>
      <c r="BF293" s="8">
        <v>0.4</v>
      </c>
      <c r="BG293" s="7">
        <v>0</v>
      </c>
      <c r="BH293" s="7">
        <v>0</v>
      </c>
      <c r="BI293" s="7">
        <v>0</v>
      </c>
      <c r="BJ293" s="7">
        <v>0</v>
      </c>
      <c r="BK293" s="8">
        <v>0.1</v>
      </c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 t="s">
        <v>671</v>
      </c>
      <c r="CL293" s="4"/>
      <c r="CM293" s="9"/>
      <c r="CT293" s="1"/>
    </row>
    <row r="294" spans="1:107" ht="13.5" customHeight="1" x14ac:dyDescent="0.2">
      <c r="A294" s="4" t="s">
        <v>406</v>
      </c>
      <c r="B294" s="4" t="s">
        <v>87</v>
      </c>
      <c r="C294" s="10" t="s">
        <v>500</v>
      </c>
      <c r="D294" s="5" t="s">
        <v>409</v>
      </c>
      <c r="E294" s="10"/>
      <c r="F294" s="4" t="s">
        <v>789</v>
      </c>
      <c r="G294" s="4" t="s">
        <v>87</v>
      </c>
      <c r="H294" s="4" t="s">
        <v>790</v>
      </c>
      <c r="I294" s="5" t="s">
        <v>794</v>
      </c>
      <c r="J294" s="4" t="s">
        <v>669</v>
      </c>
      <c r="K294" s="6">
        <v>61.5</v>
      </c>
      <c r="L294" s="6">
        <v>32.42</v>
      </c>
      <c r="M294" s="7">
        <v>30</v>
      </c>
      <c r="N294" s="7">
        <v>121</v>
      </c>
      <c r="O294" s="8">
        <v>54.6</v>
      </c>
      <c r="P294" s="8">
        <v>2.7000000000000006</v>
      </c>
      <c r="Q294" s="8">
        <v>1.5</v>
      </c>
      <c r="R294" s="8">
        <v>1.9999999999999998</v>
      </c>
      <c r="S294" s="8">
        <v>0.5</v>
      </c>
      <c r="T294" s="7">
        <v>79</v>
      </c>
      <c r="U294" s="7">
        <v>170</v>
      </c>
      <c r="V294" s="7">
        <v>1</v>
      </c>
      <c r="W294" s="7">
        <v>9</v>
      </c>
      <c r="X294" s="7">
        <v>13</v>
      </c>
      <c r="Y294" s="8">
        <v>0.2</v>
      </c>
      <c r="Z294" s="8">
        <v>0.1</v>
      </c>
      <c r="AA294" s="6">
        <v>0.04</v>
      </c>
      <c r="AB294" s="6">
        <v>0.05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8">
        <v>0</v>
      </c>
      <c r="AJ294" s="8">
        <v>0.1</v>
      </c>
      <c r="AK294" s="8">
        <v>0</v>
      </c>
      <c r="AL294" s="8">
        <v>0</v>
      </c>
      <c r="AM294" s="8">
        <v>0</v>
      </c>
      <c r="AN294" s="7">
        <v>0</v>
      </c>
      <c r="AO294" s="6">
        <v>0.03</v>
      </c>
      <c r="AP294" s="6">
        <v>0.02</v>
      </c>
      <c r="AQ294" s="8">
        <v>0.4</v>
      </c>
      <c r="AR294" s="6">
        <v>0.09</v>
      </c>
      <c r="AS294" s="8">
        <v>0</v>
      </c>
      <c r="AT294" s="7">
        <v>9</v>
      </c>
      <c r="AU294" s="6">
        <v>0.19</v>
      </c>
      <c r="AV294" s="7">
        <v>11</v>
      </c>
      <c r="AW294" s="6">
        <v>0.01</v>
      </c>
      <c r="AX294" s="6">
        <v>0</v>
      </c>
      <c r="AY294" s="6">
        <v>0.01</v>
      </c>
      <c r="AZ294" s="7">
        <v>0</v>
      </c>
      <c r="BA294" s="8">
        <v>0.3</v>
      </c>
      <c r="BB294" s="8">
        <v>0.6</v>
      </c>
      <c r="BC294" s="8">
        <v>0.8</v>
      </c>
      <c r="BD294" s="8">
        <v>0.1</v>
      </c>
      <c r="BE294" s="8">
        <v>0</v>
      </c>
      <c r="BF294" s="8">
        <v>0</v>
      </c>
      <c r="BG294" s="7">
        <v>0</v>
      </c>
      <c r="BH294" s="7">
        <v>0</v>
      </c>
      <c r="BI294" s="7">
        <v>0</v>
      </c>
      <c r="BJ294" s="7">
        <v>0</v>
      </c>
      <c r="BK294" s="8">
        <v>0</v>
      </c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9"/>
      <c r="CT294" s="1"/>
    </row>
    <row r="295" spans="1:107" ht="13.5" customHeight="1" x14ac:dyDescent="0.2">
      <c r="A295" s="4" t="s">
        <v>406</v>
      </c>
      <c r="B295" s="4" t="s">
        <v>87</v>
      </c>
      <c r="C295" s="10" t="s">
        <v>500</v>
      </c>
      <c r="D295" s="5" t="s">
        <v>410</v>
      </c>
      <c r="E295" s="4"/>
      <c r="F295" s="4" t="s">
        <v>789</v>
      </c>
      <c r="G295" s="4" t="s">
        <v>87</v>
      </c>
      <c r="H295" s="4" t="s">
        <v>790</v>
      </c>
      <c r="I295" s="5" t="s">
        <v>795</v>
      </c>
      <c r="J295" s="4" t="s">
        <v>556</v>
      </c>
      <c r="K295" s="6">
        <v>90</v>
      </c>
      <c r="L295" s="6">
        <v>28.08</v>
      </c>
      <c r="M295" s="7">
        <v>315</v>
      </c>
      <c r="N295" s="7">
        <v>1324</v>
      </c>
      <c r="O295" s="8">
        <v>13.5</v>
      </c>
      <c r="P295" s="8">
        <v>5.6000000000000005</v>
      </c>
      <c r="Q295" s="8">
        <v>0.89999999999999991</v>
      </c>
      <c r="R295" s="8">
        <v>69.599999999999994</v>
      </c>
      <c r="S295" s="8">
        <v>0.89999999999999991</v>
      </c>
      <c r="T295" s="7">
        <v>135</v>
      </c>
      <c r="U295" s="7">
        <v>131</v>
      </c>
      <c r="V295" s="7">
        <v>57</v>
      </c>
      <c r="W295" s="7">
        <v>28</v>
      </c>
      <c r="X295" s="7">
        <v>49</v>
      </c>
      <c r="Y295" s="8">
        <v>0.79999999999999993</v>
      </c>
      <c r="Z295" s="8">
        <v>0.2</v>
      </c>
      <c r="AA295" s="6">
        <v>6.0000000000000005E-2</v>
      </c>
      <c r="AB295" s="6">
        <v>0.17999999999999997</v>
      </c>
      <c r="AC295" s="7">
        <v>4</v>
      </c>
      <c r="AD295" s="7">
        <v>1</v>
      </c>
      <c r="AE295" s="7">
        <v>306</v>
      </c>
      <c r="AF295" s="7">
        <v>1</v>
      </c>
      <c r="AG295" s="7">
        <v>306</v>
      </c>
      <c r="AH295" s="7">
        <v>31</v>
      </c>
      <c r="AI295" s="8">
        <v>0.2</v>
      </c>
      <c r="AJ295" s="8">
        <v>0.5</v>
      </c>
      <c r="AK295" s="8">
        <v>0</v>
      </c>
      <c r="AL295" s="8">
        <v>0.9</v>
      </c>
      <c r="AM295" s="8">
        <v>0.4</v>
      </c>
      <c r="AN295" s="7">
        <v>33</v>
      </c>
      <c r="AO295" s="6">
        <v>0.05</v>
      </c>
      <c r="AP295" s="6">
        <v>0.03</v>
      </c>
      <c r="AQ295" s="8">
        <v>0.30000000000000004</v>
      </c>
      <c r="AR295" s="6">
        <v>6.0000000000000005E-2</v>
      </c>
      <c r="AS295" s="8">
        <v>0.1</v>
      </c>
      <c r="AT295" s="7">
        <v>22</v>
      </c>
      <c r="AU295" s="6">
        <v>0.09</v>
      </c>
      <c r="AV295" s="7">
        <v>7</v>
      </c>
      <c r="AW295" s="6">
        <v>0.25</v>
      </c>
      <c r="AX295" s="6">
        <v>0.28000000000000003</v>
      </c>
      <c r="AY295" s="6">
        <v>0.81</v>
      </c>
      <c r="AZ295" s="7">
        <v>5</v>
      </c>
      <c r="BA295" s="8">
        <v>0.1</v>
      </c>
      <c r="BB295" s="8">
        <v>0.4</v>
      </c>
      <c r="BC295" s="8">
        <v>1.2000000000000002</v>
      </c>
      <c r="BD295" s="8">
        <v>0</v>
      </c>
      <c r="BE295" s="8">
        <v>2.7</v>
      </c>
      <c r="BF295" s="8">
        <v>1.4</v>
      </c>
      <c r="BG295" s="7">
        <v>3</v>
      </c>
      <c r="BH295" s="7">
        <v>2</v>
      </c>
      <c r="BI295" s="7">
        <v>1</v>
      </c>
      <c r="BJ295" s="7">
        <v>14</v>
      </c>
      <c r="BK295" s="8">
        <v>2.2000000000000002</v>
      </c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 t="s">
        <v>671</v>
      </c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9"/>
      <c r="CT295" s="1"/>
    </row>
    <row r="296" spans="1:107" s="64" customFormat="1" ht="13.5" customHeight="1" x14ac:dyDescent="0.2">
      <c r="A296" s="58" t="s">
        <v>406</v>
      </c>
      <c r="B296" s="58" t="s">
        <v>87</v>
      </c>
      <c r="C296" s="65" t="s">
        <v>500</v>
      </c>
      <c r="D296" s="59" t="s">
        <v>411</v>
      </c>
      <c r="E296" s="58"/>
      <c r="F296" s="58" t="s">
        <v>797</v>
      </c>
      <c r="G296" s="58" t="s">
        <v>87</v>
      </c>
      <c r="H296" s="58" t="s">
        <v>798</v>
      </c>
      <c r="I296" s="59" t="s">
        <v>796</v>
      </c>
      <c r="J296" s="58" t="s">
        <v>706</v>
      </c>
      <c r="K296" s="60">
        <v>194</v>
      </c>
      <c r="L296" s="60">
        <v>16.64</v>
      </c>
      <c r="M296" s="61">
        <v>29</v>
      </c>
      <c r="N296" s="61">
        <v>23</v>
      </c>
      <c r="O296" s="62">
        <v>35.699999999999996</v>
      </c>
      <c r="P296" s="62">
        <v>1.6</v>
      </c>
      <c r="Q296" s="62">
        <v>0.5</v>
      </c>
      <c r="R296" s="62">
        <v>5.0999999999999996</v>
      </c>
      <c r="S296" s="62">
        <v>0.4</v>
      </c>
      <c r="T296" s="61">
        <v>1</v>
      </c>
      <c r="U296" s="61">
        <v>101</v>
      </c>
      <c r="V296" s="61">
        <v>8</v>
      </c>
      <c r="W296" s="61">
        <v>24</v>
      </c>
      <c r="X296" s="61">
        <v>97</v>
      </c>
      <c r="Y296" s="62">
        <v>0.8</v>
      </c>
      <c r="Z296" s="62">
        <v>1.2</v>
      </c>
      <c r="AA296" s="60">
        <v>0.2</v>
      </c>
      <c r="AB296" s="60">
        <v>0.73</v>
      </c>
      <c r="AC296" s="61">
        <v>0</v>
      </c>
      <c r="AD296" s="61">
        <v>0</v>
      </c>
      <c r="AE296" s="61">
        <v>0</v>
      </c>
      <c r="AF296" s="61">
        <v>0</v>
      </c>
      <c r="AG296" s="61">
        <v>0</v>
      </c>
      <c r="AH296" s="61">
        <v>0</v>
      </c>
      <c r="AI296" s="62">
        <v>0</v>
      </c>
      <c r="AJ296" s="62">
        <v>0</v>
      </c>
      <c r="AK296" s="62">
        <v>0</v>
      </c>
      <c r="AL296" s="62">
        <v>0</v>
      </c>
      <c r="AM296" s="62">
        <v>0</v>
      </c>
      <c r="AN296" s="61">
        <v>0</v>
      </c>
      <c r="AO296" s="60">
        <v>0.08</v>
      </c>
      <c r="AP296" s="60">
        <v>0.02</v>
      </c>
      <c r="AQ296" s="62">
        <v>1.5</v>
      </c>
      <c r="AR296" s="60">
        <v>0.11</v>
      </c>
      <c r="AS296" s="62">
        <v>0</v>
      </c>
      <c r="AT296" s="61">
        <v>11</v>
      </c>
      <c r="AU296" s="60">
        <v>0.55000000000000004</v>
      </c>
      <c r="AV296" s="61">
        <v>0</v>
      </c>
      <c r="AW296" s="60">
        <v>0.28999999999999998</v>
      </c>
      <c r="AX296" s="60">
        <v>0.16999999999999998</v>
      </c>
      <c r="AY296" s="60">
        <v>0.33</v>
      </c>
      <c r="AZ296" s="61">
        <v>0</v>
      </c>
      <c r="BA296" s="62">
        <v>0.8</v>
      </c>
      <c r="BB296" s="62">
        <v>1</v>
      </c>
      <c r="BC296" s="62">
        <v>2.6</v>
      </c>
      <c r="BD296" s="62">
        <v>0.7</v>
      </c>
      <c r="BE296" s="62">
        <v>1.1000000000000001</v>
      </c>
      <c r="BF296" s="62">
        <v>0.2</v>
      </c>
      <c r="BG296" s="61">
        <v>0</v>
      </c>
      <c r="BH296" s="61">
        <v>0</v>
      </c>
      <c r="BI296" s="61">
        <v>0</v>
      </c>
      <c r="BJ296" s="61">
        <v>2</v>
      </c>
      <c r="BK296" s="62">
        <v>0.5</v>
      </c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  <c r="CG296" s="58"/>
      <c r="CH296" s="58"/>
      <c r="CI296" s="58"/>
      <c r="CJ296" s="58"/>
      <c r="CK296" s="58"/>
      <c r="CL296" s="58"/>
      <c r="CM296" s="63"/>
      <c r="CO296" s="67">
        <f>SUM(M291:M296)</f>
        <v>692</v>
      </c>
      <c r="CP296" s="68">
        <f>SUM(P291:P296)</f>
        <v>24.200000000000003</v>
      </c>
      <c r="CQ296" s="68">
        <f>SUM(Q291:Q296)</f>
        <v>21.600000000000005</v>
      </c>
      <c r="CR296" s="68">
        <f>SUM(R291:R296)</f>
        <v>100.99999999999999</v>
      </c>
      <c r="CS296" s="68">
        <f>SUM(BD291:BD296)</f>
        <v>3.4000000000000004</v>
      </c>
      <c r="CT296" s="82">
        <v>192.5</v>
      </c>
      <c r="CU296" s="78">
        <f>$CP296*4/CO296*100</f>
        <v>13.988439306358384</v>
      </c>
      <c r="CV296" s="78">
        <f>CQ296*9/CO296*100</f>
        <v>28.092485549132952</v>
      </c>
      <c r="CW296" s="78">
        <f>CR296*4/CO296*100</f>
        <v>58.381502890173401</v>
      </c>
      <c r="CX296" s="79" t="str">
        <f>IF(AND(CO296&gt;=650,CO296&lt;=850),"○","×")</f>
        <v>○</v>
      </c>
      <c r="CY296" s="79" t="str">
        <f>IF((CS296&lt;3.5),"○","×")</f>
        <v>○</v>
      </c>
      <c r="CZ296" s="79" t="str">
        <f>IF(AND(CT296&gt;=140),"○","×")</f>
        <v>○</v>
      </c>
      <c r="DA296" s="79" t="str">
        <f>IF(AND(CU296&gt;=12.5,CU296&lt;=20.4),"○","×")</f>
        <v>○</v>
      </c>
      <c r="DB296" s="79" t="str">
        <f>IF(AND(CV296&gt;=20.4,CV296&lt;=30.4),"○","×")</f>
        <v>○</v>
      </c>
      <c r="DC296" s="79" t="str">
        <f>IF(AND(CW296&gt;=49.5,CW296&lt;=65.4),"○","×")</f>
        <v>○</v>
      </c>
    </row>
    <row r="297" spans="1:107" ht="13.5" customHeight="1" x14ac:dyDescent="0.2">
      <c r="A297" s="89" t="s">
        <v>412</v>
      </c>
      <c r="B297" s="89" t="s">
        <v>87</v>
      </c>
      <c r="C297" s="92" t="s">
        <v>501</v>
      </c>
      <c r="D297" s="90" t="s">
        <v>413</v>
      </c>
      <c r="E297" s="92" t="s">
        <v>501</v>
      </c>
      <c r="F297" s="94" t="s">
        <v>797</v>
      </c>
      <c r="G297" s="94" t="s">
        <v>87</v>
      </c>
      <c r="H297" s="94" t="s">
        <v>798</v>
      </c>
      <c r="I297" s="90" t="s">
        <v>799</v>
      </c>
      <c r="J297" s="94" t="s">
        <v>889</v>
      </c>
      <c r="K297" s="91">
        <v>337.34999999999997</v>
      </c>
      <c r="L297" s="91">
        <v>138.31</v>
      </c>
      <c r="M297" s="95">
        <v>228</v>
      </c>
      <c r="N297" s="95">
        <v>385</v>
      </c>
      <c r="O297" s="96">
        <v>237.70000000000005</v>
      </c>
      <c r="P297" s="96">
        <v>15.3</v>
      </c>
      <c r="Q297" s="96">
        <v>11.8</v>
      </c>
      <c r="R297" s="96">
        <v>16.7</v>
      </c>
      <c r="S297" s="96">
        <v>1</v>
      </c>
      <c r="T297" s="95">
        <v>287</v>
      </c>
      <c r="U297" s="95">
        <v>63</v>
      </c>
      <c r="V297" s="95">
        <v>14</v>
      </c>
      <c r="W297" s="95">
        <v>6</v>
      </c>
      <c r="X297" s="95">
        <v>12</v>
      </c>
      <c r="Y297" s="96">
        <v>0.2</v>
      </c>
      <c r="Z297" s="96">
        <v>0.1</v>
      </c>
      <c r="AA297" s="97">
        <v>0.02</v>
      </c>
      <c r="AB297" s="97">
        <v>7.0000000000000007E-2</v>
      </c>
      <c r="AC297" s="95">
        <v>0</v>
      </c>
      <c r="AD297" s="95">
        <v>0</v>
      </c>
      <c r="AE297" s="95">
        <v>58</v>
      </c>
      <c r="AF297" s="95">
        <v>0</v>
      </c>
      <c r="AG297" s="95">
        <v>59</v>
      </c>
      <c r="AH297" s="95">
        <v>5</v>
      </c>
      <c r="AI297" s="96">
        <v>0</v>
      </c>
      <c r="AJ297" s="96">
        <v>0.1</v>
      </c>
      <c r="AK297" s="96">
        <v>0</v>
      </c>
      <c r="AL297" s="96">
        <v>0</v>
      </c>
      <c r="AM297" s="96">
        <v>0</v>
      </c>
      <c r="AN297" s="95">
        <v>52</v>
      </c>
      <c r="AO297" s="97">
        <v>0.02</v>
      </c>
      <c r="AP297" s="97">
        <v>0.02</v>
      </c>
      <c r="AQ297" s="96">
        <v>0.1</v>
      </c>
      <c r="AR297" s="97">
        <v>0.03</v>
      </c>
      <c r="AS297" s="96">
        <v>0</v>
      </c>
      <c r="AT297" s="95">
        <v>24</v>
      </c>
      <c r="AU297" s="97">
        <v>0.1</v>
      </c>
      <c r="AV297" s="95">
        <v>14</v>
      </c>
      <c r="AW297" s="97">
        <v>0.01</v>
      </c>
      <c r="AX297" s="97">
        <v>0</v>
      </c>
      <c r="AY297" s="97">
        <v>0.01</v>
      </c>
      <c r="AZ297" s="95">
        <v>0</v>
      </c>
      <c r="BA297" s="96">
        <v>0.2</v>
      </c>
      <c r="BB297" s="96">
        <v>0.60000000000000009</v>
      </c>
      <c r="BC297" s="96">
        <v>0.7</v>
      </c>
      <c r="BD297" s="96">
        <v>2.4</v>
      </c>
      <c r="BE297" s="96">
        <v>0.2</v>
      </c>
      <c r="BF297" s="96">
        <v>0</v>
      </c>
      <c r="BG297" s="95">
        <v>0</v>
      </c>
      <c r="BH297" s="95">
        <v>0</v>
      </c>
      <c r="BI297" s="95">
        <v>0</v>
      </c>
      <c r="BJ297" s="95">
        <v>1</v>
      </c>
      <c r="BK297" s="96">
        <v>0.4</v>
      </c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 t="s">
        <v>671</v>
      </c>
      <c r="CC297" s="94"/>
      <c r="CD297" s="94"/>
      <c r="CE297" s="94"/>
      <c r="CF297" s="94"/>
      <c r="CG297" s="94"/>
      <c r="CH297" s="94"/>
      <c r="CI297" s="94"/>
      <c r="CJ297" s="94"/>
      <c r="CK297" s="94"/>
      <c r="CL297" s="94"/>
      <c r="CM297" s="98"/>
      <c r="CT297" s="1"/>
    </row>
    <row r="298" spans="1:107" ht="13.5" customHeight="1" x14ac:dyDescent="0.2">
      <c r="A298" s="103" t="s">
        <v>412</v>
      </c>
      <c r="B298" s="103" t="s">
        <v>87</v>
      </c>
      <c r="C298" s="10" t="s">
        <v>501</v>
      </c>
      <c r="D298" s="5" t="s">
        <v>414</v>
      </c>
      <c r="E298" s="10" t="s">
        <v>544</v>
      </c>
      <c r="F298" s="103" t="s">
        <v>797</v>
      </c>
      <c r="G298" s="103" t="s">
        <v>87</v>
      </c>
      <c r="H298" s="103" t="s">
        <v>798</v>
      </c>
      <c r="I298" s="5" t="s">
        <v>800</v>
      </c>
      <c r="J298" s="103" t="s">
        <v>801</v>
      </c>
      <c r="K298" s="6">
        <v>34.5</v>
      </c>
      <c r="L298" s="6">
        <v>36.869999999999997</v>
      </c>
      <c r="M298" s="7">
        <v>93</v>
      </c>
      <c r="N298" s="7">
        <v>353</v>
      </c>
      <c r="O298" s="8">
        <v>18</v>
      </c>
      <c r="P298" s="8">
        <v>3.2</v>
      </c>
      <c r="Q298" s="8">
        <v>5.7</v>
      </c>
      <c r="R298" s="8">
        <v>7.1</v>
      </c>
      <c r="S298" s="8">
        <v>4.5999999999999996</v>
      </c>
      <c r="T298" s="7">
        <v>1107</v>
      </c>
      <c r="U298" s="7">
        <v>589</v>
      </c>
      <c r="V298" s="7">
        <v>74</v>
      </c>
      <c r="W298" s="7">
        <v>45</v>
      </c>
      <c r="X298" s="7">
        <v>216</v>
      </c>
      <c r="Y298" s="8">
        <v>1.2999999999999998</v>
      </c>
      <c r="Z298" s="8">
        <v>1.6000000000000003</v>
      </c>
      <c r="AA298" s="6">
        <v>0.17</v>
      </c>
      <c r="AB298" s="6">
        <v>0.43</v>
      </c>
      <c r="AC298" s="7">
        <v>37</v>
      </c>
      <c r="AD298" s="7">
        <v>390</v>
      </c>
      <c r="AE298" s="7">
        <v>1025</v>
      </c>
      <c r="AF298" s="7">
        <v>14</v>
      </c>
      <c r="AG298" s="7">
        <v>1222</v>
      </c>
      <c r="AH298" s="7">
        <v>139</v>
      </c>
      <c r="AI298" s="8">
        <v>2.5000000000000004</v>
      </c>
      <c r="AJ298" s="8">
        <v>2</v>
      </c>
      <c r="AK298" s="8">
        <v>0</v>
      </c>
      <c r="AL298" s="8">
        <v>1.8000000000000003</v>
      </c>
      <c r="AM298" s="8">
        <v>0</v>
      </c>
      <c r="AN298" s="7">
        <v>83</v>
      </c>
      <c r="AO298" s="6">
        <v>0.25</v>
      </c>
      <c r="AP298" s="6">
        <v>0.17</v>
      </c>
      <c r="AQ298" s="8">
        <v>3.2000000000000006</v>
      </c>
      <c r="AR298" s="6">
        <v>0.34000000000000008</v>
      </c>
      <c r="AS298" s="8">
        <v>1</v>
      </c>
      <c r="AT298" s="7">
        <v>91</v>
      </c>
      <c r="AU298" s="6">
        <v>0.96000000000000019</v>
      </c>
      <c r="AV298" s="7">
        <v>28</v>
      </c>
      <c r="AW298" s="6">
        <v>2.5699999999999994</v>
      </c>
      <c r="AX298" s="6">
        <v>5.58</v>
      </c>
      <c r="AY298" s="6">
        <v>2.23</v>
      </c>
      <c r="AZ298" s="7">
        <v>127</v>
      </c>
      <c r="BA298" s="8">
        <v>0.89999999999999991</v>
      </c>
      <c r="BB298" s="8">
        <v>2.5</v>
      </c>
      <c r="BC298" s="8">
        <v>3.5000000000000004</v>
      </c>
      <c r="BD298" s="8">
        <v>0.3</v>
      </c>
      <c r="BE298" s="8">
        <v>2.2000000000000002</v>
      </c>
      <c r="BF298" s="8">
        <v>5.3999999999999995</v>
      </c>
      <c r="BG298" s="7">
        <v>7</v>
      </c>
      <c r="BH298" s="7">
        <v>4</v>
      </c>
      <c r="BI298" s="7">
        <v>0</v>
      </c>
      <c r="BJ298" s="7">
        <v>9</v>
      </c>
      <c r="BK298" s="8">
        <v>2.7</v>
      </c>
      <c r="BL298" s="103" t="s">
        <v>671</v>
      </c>
      <c r="BM298" s="103"/>
      <c r="BN298" s="103" t="s">
        <v>671</v>
      </c>
      <c r="BO298" s="103"/>
      <c r="BP298" s="103"/>
      <c r="BQ298" s="103"/>
      <c r="BR298" s="103"/>
      <c r="BS298" s="103"/>
      <c r="BT298" s="103" t="s">
        <v>671</v>
      </c>
      <c r="BU298" s="103"/>
      <c r="BV298" s="103"/>
      <c r="BW298" s="103"/>
      <c r="BX298" s="103" t="s">
        <v>671</v>
      </c>
      <c r="BY298" s="103"/>
      <c r="BZ298" s="103"/>
      <c r="CA298" s="103"/>
      <c r="CB298" s="103" t="s">
        <v>671</v>
      </c>
      <c r="CC298" s="103" t="s">
        <v>671</v>
      </c>
      <c r="CD298" s="103"/>
      <c r="CE298" s="103" t="s">
        <v>671</v>
      </c>
      <c r="CF298" s="103"/>
      <c r="CG298" s="103"/>
      <c r="CH298" s="103"/>
      <c r="CI298" s="103" t="s">
        <v>671</v>
      </c>
      <c r="CJ298" s="103" t="s">
        <v>671</v>
      </c>
      <c r="CK298" s="103" t="s">
        <v>671</v>
      </c>
      <c r="CL298" s="103"/>
      <c r="CM298" s="9"/>
      <c r="CT298" s="1"/>
    </row>
    <row r="299" spans="1:107" ht="13.5" customHeight="1" x14ac:dyDescent="0.2">
      <c r="A299" s="4" t="s">
        <v>412</v>
      </c>
      <c r="B299" s="4" t="s">
        <v>87</v>
      </c>
      <c r="C299" s="10" t="s">
        <v>501</v>
      </c>
      <c r="D299" s="5" t="s">
        <v>414</v>
      </c>
      <c r="E299" s="10"/>
      <c r="F299" s="4" t="s">
        <v>797</v>
      </c>
      <c r="G299" s="4" t="s">
        <v>87</v>
      </c>
      <c r="H299" s="4" t="s">
        <v>798</v>
      </c>
      <c r="I299" s="5" t="s">
        <v>802</v>
      </c>
      <c r="J299" s="4" t="s">
        <v>556</v>
      </c>
      <c r="K299" s="6">
        <v>90</v>
      </c>
      <c r="L299" s="6">
        <v>28.08</v>
      </c>
      <c r="M299" s="7">
        <v>315</v>
      </c>
      <c r="N299" s="7">
        <v>1324</v>
      </c>
      <c r="O299" s="8">
        <v>13.5</v>
      </c>
      <c r="P299" s="8">
        <v>5.6000000000000005</v>
      </c>
      <c r="Q299" s="8">
        <v>0.89999999999999991</v>
      </c>
      <c r="R299" s="8">
        <v>69.599999999999994</v>
      </c>
      <c r="S299" s="8">
        <v>0</v>
      </c>
      <c r="T299" s="7">
        <v>123</v>
      </c>
      <c r="U299" s="7">
        <v>90</v>
      </c>
      <c r="V299" s="7">
        <v>9</v>
      </c>
      <c r="W299" s="7">
        <v>5</v>
      </c>
      <c r="X299" s="7">
        <v>34</v>
      </c>
      <c r="Y299" s="8">
        <v>0.2</v>
      </c>
      <c r="Z299" s="8">
        <v>0.3</v>
      </c>
      <c r="AA299" s="6">
        <v>0.03</v>
      </c>
      <c r="AB299" s="6">
        <v>0.08</v>
      </c>
      <c r="AC299" s="7">
        <v>17</v>
      </c>
      <c r="AD299" s="7">
        <v>0</v>
      </c>
      <c r="AE299" s="7">
        <v>261</v>
      </c>
      <c r="AF299" s="7">
        <v>2</v>
      </c>
      <c r="AG299" s="7">
        <v>261</v>
      </c>
      <c r="AH299" s="7">
        <v>23</v>
      </c>
      <c r="AI299" s="8">
        <v>0</v>
      </c>
      <c r="AJ299" s="8">
        <v>0.8</v>
      </c>
      <c r="AK299" s="8">
        <v>0</v>
      </c>
      <c r="AL299" s="8">
        <v>1.3</v>
      </c>
      <c r="AM299" s="8">
        <v>0</v>
      </c>
      <c r="AN299" s="7">
        <v>20</v>
      </c>
      <c r="AO299" s="6">
        <v>0.06</v>
      </c>
      <c r="AP299" s="6">
        <v>0.03</v>
      </c>
      <c r="AQ299" s="8">
        <v>0.6</v>
      </c>
      <c r="AR299" s="6">
        <v>7.0000000000000007E-2</v>
      </c>
      <c r="AS299" s="8">
        <v>0.1</v>
      </c>
      <c r="AT299" s="7">
        <v>12</v>
      </c>
      <c r="AU299" s="6">
        <v>0.19</v>
      </c>
      <c r="AV299" s="7">
        <v>3</v>
      </c>
      <c r="AW299" s="6">
        <v>0.88</v>
      </c>
      <c r="AX299" s="6">
        <v>2.96</v>
      </c>
      <c r="AY299" s="6">
        <v>1.37</v>
      </c>
      <c r="AZ299" s="7">
        <v>13</v>
      </c>
      <c r="BA299" s="8">
        <v>0.1</v>
      </c>
      <c r="BB299" s="8">
        <v>0.2</v>
      </c>
      <c r="BC299" s="8">
        <v>0.5</v>
      </c>
      <c r="BD299" s="8">
        <v>0</v>
      </c>
      <c r="BE299" s="8">
        <v>0</v>
      </c>
      <c r="BF299" s="8">
        <v>3.4</v>
      </c>
      <c r="BG299" s="7">
        <v>0</v>
      </c>
      <c r="BH299" s="7">
        <v>0</v>
      </c>
      <c r="BI299" s="7">
        <v>0</v>
      </c>
      <c r="BJ299" s="7">
        <v>0</v>
      </c>
      <c r="BK299" s="8">
        <v>0.1</v>
      </c>
      <c r="BL299" s="4" t="s">
        <v>671</v>
      </c>
      <c r="BM299" s="4"/>
      <c r="BN299" s="4" t="s">
        <v>671</v>
      </c>
      <c r="BO299" s="4"/>
      <c r="BP299" s="4" t="s">
        <v>671</v>
      </c>
      <c r="BQ299" s="4" t="s">
        <v>671</v>
      </c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 t="s">
        <v>671</v>
      </c>
      <c r="CC299" s="4"/>
      <c r="CD299" s="4"/>
      <c r="CE299" s="4" t="s">
        <v>671</v>
      </c>
      <c r="CF299" s="4"/>
      <c r="CG299" s="4"/>
      <c r="CH299" s="4"/>
      <c r="CI299" s="4"/>
      <c r="CJ299" s="4"/>
      <c r="CK299" s="4" t="s">
        <v>671</v>
      </c>
      <c r="CL299" s="4"/>
      <c r="CM299" s="9"/>
      <c r="CT299" s="1"/>
    </row>
    <row r="300" spans="1:107" s="64" customFormat="1" ht="13.5" customHeight="1" x14ac:dyDescent="0.2">
      <c r="A300" s="58" t="s">
        <v>412</v>
      </c>
      <c r="B300" s="58" t="s">
        <v>87</v>
      </c>
      <c r="C300" s="65" t="s">
        <v>501</v>
      </c>
      <c r="D300" s="59" t="s">
        <v>415</v>
      </c>
      <c r="E300" s="65"/>
      <c r="F300" s="58" t="s">
        <v>804</v>
      </c>
      <c r="G300" s="58" t="s">
        <v>87</v>
      </c>
      <c r="H300" s="58" t="s">
        <v>805</v>
      </c>
      <c r="I300" s="59" t="s">
        <v>803</v>
      </c>
      <c r="J300" s="58" t="s">
        <v>674</v>
      </c>
      <c r="K300" s="60">
        <v>181</v>
      </c>
      <c r="L300" s="60">
        <v>11.25</v>
      </c>
      <c r="M300" s="61">
        <v>25</v>
      </c>
      <c r="N300" s="61">
        <v>16</v>
      </c>
      <c r="O300" s="62">
        <v>24.1</v>
      </c>
      <c r="P300" s="62">
        <v>1.2</v>
      </c>
      <c r="Q300" s="62">
        <v>0.4</v>
      </c>
      <c r="R300" s="62">
        <v>4.2</v>
      </c>
      <c r="S300" s="62">
        <v>0.4</v>
      </c>
      <c r="T300" s="61">
        <v>1</v>
      </c>
      <c r="U300" s="61">
        <v>101</v>
      </c>
      <c r="V300" s="61">
        <v>8</v>
      </c>
      <c r="W300" s="61">
        <v>24</v>
      </c>
      <c r="X300" s="61">
        <v>97</v>
      </c>
      <c r="Y300" s="62">
        <v>0.8</v>
      </c>
      <c r="Z300" s="62">
        <v>1.2</v>
      </c>
      <c r="AA300" s="60">
        <v>0.2</v>
      </c>
      <c r="AB300" s="60">
        <v>0.73</v>
      </c>
      <c r="AC300" s="61">
        <v>0</v>
      </c>
      <c r="AD300" s="61">
        <v>0</v>
      </c>
      <c r="AE300" s="61">
        <v>0</v>
      </c>
      <c r="AF300" s="61">
        <v>0</v>
      </c>
      <c r="AG300" s="61">
        <v>0</v>
      </c>
      <c r="AH300" s="61">
        <v>0</v>
      </c>
      <c r="AI300" s="62">
        <v>0</v>
      </c>
      <c r="AJ300" s="62">
        <v>0</v>
      </c>
      <c r="AK300" s="62">
        <v>0</v>
      </c>
      <c r="AL300" s="62">
        <v>0</v>
      </c>
      <c r="AM300" s="62">
        <v>0</v>
      </c>
      <c r="AN300" s="61">
        <v>0</v>
      </c>
      <c r="AO300" s="60">
        <v>0.08</v>
      </c>
      <c r="AP300" s="60">
        <v>0.02</v>
      </c>
      <c r="AQ300" s="62">
        <v>1.5</v>
      </c>
      <c r="AR300" s="60">
        <v>0.11</v>
      </c>
      <c r="AS300" s="62">
        <v>0</v>
      </c>
      <c r="AT300" s="61">
        <v>11</v>
      </c>
      <c r="AU300" s="60">
        <v>0.55000000000000004</v>
      </c>
      <c r="AV300" s="61">
        <v>0</v>
      </c>
      <c r="AW300" s="60">
        <v>0.28999999999999998</v>
      </c>
      <c r="AX300" s="60">
        <v>0.16999999999999998</v>
      </c>
      <c r="AY300" s="60">
        <v>0.33</v>
      </c>
      <c r="AZ300" s="61">
        <v>0</v>
      </c>
      <c r="BA300" s="62">
        <v>0.8</v>
      </c>
      <c r="BB300" s="62">
        <v>1</v>
      </c>
      <c r="BC300" s="62">
        <v>2.6</v>
      </c>
      <c r="BD300" s="62">
        <v>0.7</v>
      </c>
      <c r="BE300" s="62">
        <v>1.1000000000000001</v>
      </c>
      <c r="BF300" s="62">
        <v>0.2</v>
      </c>
      <c r="BG300" s="61">
        <v>0</v>
      </c>
      <c r="BH300" s="61">
        <v>0</v>
      </c>
      <c r="BI300" s="61">
        <v>0</v>
      </c>
      <c r="BJ300" s="61">
        <v>2</v>
      </c>
      <c r="BK300" s="62">
        <v>0.5</v>
      </c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  <c r="CG300" s="58"/>
      <c r="CH300" s="58"/>
      <c r="CI300" s="58"/>
      <c r="CJ300" s="58"/>
      <c r="CK300" s="58"/>
      <c r="CL300" s="58"/>
      <c r="CM300" s="63"/>
      <c r="CO300" s="67">
        <f>SUM(M297:M300)</f>
        <v>661</v>
      </c>
      <c r="CP300" s="68">
        <f>SUM(P297:P300)</f>
        <v>25.3</v>
      </c>
      <c r="CQ300" s="68">
        <f>SUM(Q297:Q300)</f>
        <v>18.799999999999997</v>
      </c>
      <c r="CR300" s="68">
        <f>SUM(R297:R300)</f>
        <v>97.6</v>
      </c>
      <c r="CS300" s="68">
        <f>SUM(BD297:BD300)</f>
        <v>3.3999999999999995</v>
      </c>
      <c r="CT300" s="82">
        <v>188.5</v>
      </c>
      <c r="CU300" s="78">
        <f>$CP300*4/CO300*100</f>
        <v>15.310136157337368</v>
      </c>
      <c r="CV300" s="78">
        <f>CQ300*9/CO300*100</f>
        <v>25.597579425113466</v>
      </c>
      <c r="CW300" s="78">
        <f>CR300*4/CO300*100</f>
        <v>59.062027231467475</v>
      </c>
      <c r="CX300" s="79" t="str">
        <f>IF(AND(CO300&gt;=650,CO300&lt;=850),"○","×")</f>
        <v>○</v>
      </c>
      <c r="CY300" s="79" t="str">
        <f>IF((CS300&lt;3.5),"○","×")</f>
        <v>○</v>
      </c>
      <c r="CZ300" s="79" t="str">
        <f>IF(AND(CT300&gt;=140),"○","×")</f>
        <v>○</v>
      </c>
      <c r="DA300" s="79" t="str">
        <f>IF(AND(CU300&gt;=12.5,CU300&lt;=20.4),"○","×")</f>
        <v>○</v>
      </c>
      <c r="DB300" s="79" t="str">
        <f>IF(AND(CV300&gt;=20.4,CV300&lt;=30.4),"○","×")</f>
        <v>○</v>
      </c>
      <c r="DC300" s="79" t="str">
        <f>IF(AND(CW300&gt;=49.5,CW300&lt;=65.4),"○","×")</f>
        <v>○</v>
      </c>
    </row>
    <row r="301" spans="1:107" ht="13.5" customHeight="1" x14ac:dyDescent="0.2">
      <c r="A301" s="89" t="s">
        <v>416</v>
      </c>
      <c r="B301" s="89" t="s">
        <v>87</v>
      </c>
      <c r="C301" s="92" t="s">
        <v>502</v>
      </c>
      <c r="D301" s="90" t="s">
        <v>418</v>
      </c>
      <c r="E301" s="92" t="s">
        <v>502</v>
      </c>
      <c r="F301" s="94" t="s">
        <v>804</v>
      </c>
      <c r="G301" s="94" t="s">
        <v>87</v>
      </c>
      <c r="H301" s="94" t="s">
        <v>805</v>
      </c>
      <c r="I301" s="90" t="s">
        <v>806</v>
      </c>
      <c r="J301" s="94" t="s">
        <v>417</v>
      </c>
      <c r="K301" s="91">
        <v>408.06</v>
      </c>
      <c r="L301" s="91">
        <v>136.81</v>
      </c>
      <c r="M301" s="95">
        <v>193</v>
      </c>
      <c r="N301" s="95">
        <v>87</v>
      </c>
      <c r="O301" s="96">
        <v>204.10000000000002</v>
      </c>
      <c r="P301" s="96">
        <v>9.0999999999999979</v>
      </c>
      <c r="Q301" s="96">
        <v>7.1</v>
      </c>
      <c r="R301" s="96">
        <v>23.9</v>
      </c>
      <c r="S301" s="96">
        <v>1</v>
      </c>
      <c r="T301" s="95">
        <v>289</v>
      </c>
      <c r="U301" s="95">
        <v>45</v>
      </c>
      <c r="V301" s="95">
        <v>6</v>
      </c>
      <c r="W301" s="95">
        <v>3</v>
      </c>
      <c r="X301" s="95">
        <v>4</v>
      </c>
      <c r="Y301" s="96">
        <v>0</v>
      </c>
      <c r="Z301" s="96">
        <v>0</v>
      </c>
      <c r="AA301" s="97">
        <v>0</v>
      </c>
      <c r="AB301" s="97">
        <v>0.02</v>
      </c>
      <c r="AC301" s="95">
        <v>0</v>
      </c>
      <c r="AD301" s="95">
        <v>0</v>
      </c>
      <c r="AE301" s="95">
        <v>4</v>
      </c>
      <c r="AF301" s="95">
        <v>0</v>
      </c>
      <c r="AG301" s="95">
        <v>4</v>
      </c>
      <c r="AH301" s="95">
        <v>0</v>
      </c>
      <c r="AI301" s="96">
        <v>0</v>
      </c>
      <c r="AJ301" s="96">
        <v>0</v>
      </c>
      <c r="AK301" s="96">
        <v>0</v>
      </c>
      <c r="AL301" s="96">
        <v>0</v>
      </c>
      <c r="AM301" s="96">
        <v>0</v>
      </c>
      <c r="AN301" s="95">
        <v>29</v>
      </c>
      <c r="AO301" s="97">
        <v>0</v>
      </c>
      <c r="AP301" s="97">
        <v>0</v>
      </c>
      <c r="AQ301" s="96">
        <v>0</v>
      </c>
      <c r="AR301" s="97">
        <v>0.02</v>
      </c>
      <c r="AS301" s="96">
        <v>0</v>
      </c>
      <c r="AT301" s="95">
        <v>9</v>
      </c>
      <c r="AU301" s="97">
        <v>0.03</v>
      </c>
      <c r="AV301" s="95">
        <v>3</v>
      </c>
      <c r="AW301" s="97">
        <v>0</v>
      </c>
      <c r="AX301" s="97">
        <v>0</v>
      </c>
      <c r="AY301" s="97">
        <v>0</v>
      </c>
      <c r="AZ301" s="95">
        <v>0</v>
      </c>
      <c r="BA301" s="96">
        <v>0.1</v>
      </c>
      <c r="BB301" s="96">
        <v>0.2</v>
      </c>
      <c r="BC301" s="96">
        <v>0.30000000000000004</v>
      </c>
      <c r="BD301" s="96">
        <v>2.1999999999999997</v>
      </c>
      <c r="BE301" s="96">
        <v>0.2</v>
      </c>
      <c r="BF301" s="96">
        <v>0</v>
      </c>
      <c r="BG301" s="95">
        <v>0</v>
      </c>
      <c r="BH301" s="95">
        <v>0</v>
      </c>
      <c r="BI301" s="95">
        <v>0</v>
      </c>
      <c r="BJ301" s="95">
        <v>0</v>
      </c>
      <c r="BK301" s="96">
        <v>0.1</v>
      </c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 t="s">
        <v>671</v>
      </c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8"/>
      <c r="CT301" s="1"/>
    </row>
    <row r="302" spans="1:107" ht="13.5" customHeight="1" x14ac:dyDescent="0.2">
      <c r="A302" s="103" t="s">
        <v>416</v>
      </c>
      <c r="B302" s="103" t="s">
        <v>87</v>
      </c>
      <c r="C302" s="10" t="s">
        <v>502</v>
      </c>
      <c r="D302" s="5" t="s">
        <v>419</v>
      </c>
      <c r="E302" s="10" t="s">
        <v>545</v>
      </c>
      <c r="F302" s="103" t="s">
        <v>804</v>
      </c>
      <c r="G302" s="103" t="s">
        <v>87</v>
      </c>
      <c r="H302" s="103" t="s">
        <v>805</v>
      </c>
      <c r="I302" s="5" t="s">
        <v>807</v>
      </c>
      <c r="J302" s="103" t="s">
        <v>420</v>
      </c>
      <c r="K302" s="6">
        <v>74</v>
      </c>
      <c r="L302" s="6">
        <v>65.400000000000006</v>
      </c>
      <c r="M302" s="7">
        <v>150</v>
      </c>
      <c r="N302" s="7">
        <v>221</v>
      </c>
      <c r="O302" s="8">
        <v>44.4</v>
      </c>
      <c r="P302" s="8">
        <v>10.7</v>
      </c>
      <c r="Q302" s="8">
        <v>7.4</v>
      </c>
      <c r="R302" s="8">
        <v>9.8999999999999986</v>
      </c>
      <c r="S302" s="8">
        <v>3.8000000000000003</v>
      </c>
      <c r="T302" s="7">
        <v>875</v>
      </c>
      <c r="U302" s="7">
        <v>1564</v>
      </c>
      <c r="V302" s="7">
        <v>53</v>
      </c>
      <c r="W302" s="7">
        <v>35</v>
      </c>
      <c r="X302" s="7">
        <v>120</v>
      </c>
      <c r="Y302" s="8">
        <v>0.90000000000000013</v>
      </c>
      <c r="Z302" s="8">
        <v>0.6</v>
      </c>
      <c r="AA302" s="6">
        <v>0.16</v>
      </c>
      <c r="AB302" s="6">
        <v>0.38</v>
      </c>
      <c r="AC302" s="7">
        <v>13</v>
      </c>
      <c r="AD302" s="7">
        <v>330</v>
      </c>
      <c r="AE302" s="7">
        <v>765</v>
      </c>
      <c r="AF302" s="7">
        <v>2</v>
      </c>
      <c r="AG302" s="7">
        <v>936</v>
      </c>
      <c r="AH302" s="7">
        <v>108</v>
      </c>
      <c r="AI302" s="8">
        <v>0.1</v>
      </c>
      <c r="AJ302" s="8">
        <v>0.4</v>
      </c>
      <c r="AK302" s="8">
        <v>0</v>
      </c>
      <c r="AL302" s="8">
        <v>0.3</v>
      </c>
      <c r="AM302" s="8">
        <v>0</v>
      </c>
      <c r="AN302" s="7">
        <v>98</v>
      </c>
      <c r="AO302" s="6">
        <v>0.15999999999999998</v>
      </c>
      <c r="AP302" s="6">
        <v>7.0000000000000007E-2</v>
      </c>
      <c r="AQ302" s="8">
        <v>4.3999999999999995</v>
      </c>
      <c r="AR302" s="6">
        <v>0.29000000000000004</v>
      </c>
      <c r="AS302" s="8">
        <v>0.1</v>
      </c>
      <c r="AT302" s="7">
        <v>54</v>
      </c>
      <c r="AU302" s="6">
        <v>1</v>
      </c>
      <c r="AV302" s="7">
        <v>29</v>
      </c>
      <c r="AW302" s="6">
        <v>1.32</v>
      </c>
      <c r="AX302" s="6">
        <v>2.4299999999999997</v>
      </c>
      <c r="AY302" s="6">
        <v>0.84000000000000008</v>
      </c>
      <c r="AZ302" s="7">
        <v>31</v>
      </c>
      <c r="BA302" s="8">
        <v>1.3</v>
      </c>
      <c r="BB302" s="8">
        <v>2.5</v>
      </c>
      <c r="BC302" s="8">
        <v>3.6999999999999997</v>
      </c>
      <c r="BD302" s="8">
        <v>0.5</v>
      </c>
      <c r="BE302" s="8">
        <v>0.2</v>
      </c>
      <c r="BF302" s="8">
        <v>1</v>
      </c>
      <c r="BG302" s="7">
        <v>0</v>
      </c>
      <c r="BH302" s="7">
        <v>0</v>
      </c>
      <c r="BI302" s="7">
        <v>0</v>
      </c>
      <c r="BJ302" s="7">
        <v>0</v>
      </c>
      <c r="BK302" s="8">
        <v>0.1</v>
      </c>
      <c r="BL302" s="103" t="s">
        <v>671</v>
      </c>
      <c r="BM302" s="103"/>
      <c r="BN302" s="103" t="s">
        <v>671</v>
      </c>
      <c r="BO302" s="103" t="s">
        <v>671</v>
      </c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 t="s">
        <v>671</v>
      </c>
      <c r="CC302" s="103" t="s">
        <v>671</v>
      </c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9"/>
      <c r="CT302" s="1"/>
    </row>
    <row r="303" spans="1:107" ht="13.5" customHeight="1" x14ac:dyDescent="0.2">
      <c r="A303" s="4" t="s">
        <v>416</v>
      </c>
      <c r="B303" s="4" t="s">
        <v>87</v>
      </c>
      <c r="C303" s="10" t="s">
        <v>502</v>
      </c>
      <c r="D303" s="5" t="s">
        <v>419</v>
      </c>
      <c r="E303" s="10"/>
      <c r="F303" s="4" t="s">
        <v>804</v>
      </c>
      <c r="G303" s="4" t="s">
        <v>87</v>
      </c>
      <c r="H303" s="4" t="s">
        <v>805</v>
      </c>
      <c r="I303" s="5" t="s">
        <v>808</v>
      </c>
      <c r="J303" s="4" t="s">
        <v>556</v>
      </c>
      <c r="K303" s="6">
        <v>90</v>
      </c>
      <c r="L303" s="6">
        <v>28.08</v>
      </c>
      <c r="M303" s="7">
        <v>315</v>
      </c>
      <c r="N303" s="7">
        <v>1324</v>
      </c>
      <c r="O303" s="8">
        <v>13.5</v>
      </c>
      <c r="P303" s="8">
        <v>5.6000000000000005</v>
      </c>
      <c r="Q303" s="8">
        <v>0.89999999999999991</v>
      </c>
      <c r="R303" s="8">
        <v>69.599999999999994</v>
      </c>
      <c r="S303" s="8">
        <v>0.9</v>
      </c>
      <c r="T303" s="7">
        <v>190</v>
      </c>
      <c r="U303" s="7">
        <v>125</v>
      </c>
      <c r="V303" s="7">
        <v>10</v>
      </c>
      <c r="W303" s="7">
        <v>15</v>
      </c>
      <c r="X303" s="7">
        <v>72</v>
      </c>
      <c r="Y303" s="8">
        <v>0.4</v>
      </c>
      <c r="Z303" s="8">
        <v>0.4</v>
      </c>
      <c r="AA303" s="6">
        <v>6.9999999999999993E-2</v>
      </c>
      <c r="AB303" s="6">
        <v>0.01</v>
      </c>
      <c r="AC303" s="7">
        <v>19</v>
      </c>
      <c r="AD303" s="7">
        <v>2</v>
      </c>
      <c r="AE303" s="7">
        <v>80</v>
      </c>
      <c r="AF303" s="7">
        <v>0</v>
      </c>
      <c r="AG303" s="7">
        <v>81</v>
      </c>
      <c r="AH303" s="7">
        <v>26</v>
      </c>
      <c r="AI303" s="8">
        <v>0</v>
      </c>
      <c r="AJ303" s="8">
        <v>0.9</v>
      </c>
      <c r="AK303" s="8">
        <v>0</v>
      </c>
      <c r="AL303" s="8">
        <v>1.9</v>
      </c>
      <c r="AM303" s="8">
        <v>0.1</v>
      </c>
      <c r="AN303" s="7">
        <v>20</v>
      </c>
      <c r="AO303" s="6">
        <v>0.06</v>
      </c>
      <c r="AP303" s="6">
        <v>0.06</v>
      </c>
      <c r="AQ303" s="8">
        <v>3.3</v>
      </c>
      <c r="AR303" s="6">
        <v>0.18</v>
      </c>
      <c r="AS303" s="8">
        <v>0.1</v>
      </c>
      <c r="AT303" s="7">
        <v>10</v>
      </c>
      <c r="AU303" s="6">
        <v>0.49</v>
      </c>
      <c r="AV303" s="7">
        <v>2</v>
      </c>
      <c r="AW303" s="6">
        <v>0.72</v>
      </c>
      <c r="AX303" s="6">
        <v>4.09</v>
      </c>
      <c r="AY303" s="6">
        <v>1.99</v>
      </c>
      <c r="AZ303" s="7">
        <v>28</v>
      </c>
      <c r="BA303" s="8">
        <v>0.30000000000000004</v>
      </c>
      <c r="BB303" s="8">
        <v>0.2</v>
      </c>
      <c r="BC303" s="8">
        <v>0.6</v>
      </c>
      <c r="BD303" s="8">
        <v>0</v>
      </c>
      <c r="BE303" s="8">
        <v>0</v>
      </c>
      <c r="BF303" s="8">
        <v>5.9</v>
      </c>
      <c r="BG303" s="7">
        <v>0</v>
      </c>
      <c r="BH303" s="7">
        <v>0</v>
      </c>
      <c r="BI303" s="7">
        <v>0</v>
      </c>
      <c r="BJ303" s="7">
        <v>0</v>
      </c>
      <c r="BK303" s="8">
        <v>0.1</v>
      </c>
      <c r="BL303" s="4" t="s">
        <v>671</v>
      </c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 t="s">
        <v>671</v>
      </c>
      <c r="CC303" s="4" t="s">
        <v>671</v>
      </c>
      <c r="CD303" s="4"/>
      <c r="CE303" s="4"/>
      <c r="CF303" s="4"/>
      <c r="CG303" s="4"/>
      <c r="CH303" s="4"/>
      <c r="CI303" s="4" t="s">
        <v>671</v>
      </c>
      <c r="CJ303" s="4"/>
      <c r="CK303" s="4"/>
      <c r="CL303" s="4"/>
      <c r="CM303" s="9"/>
      <c r="CT303" s="1"/>
    </row>
    <row r="304" spans="1:107" s="64" customFormat="1" ht="13.5" customHeight="1" x14ac:dyDescent="0.2">
      <c r="A304" s="58" t="s">
        <v>416</v>
      </c>
      <c r="B304" s="58" t="s">
        <v>87</v>
      </c>
      <c r="C304" s="65" t="s">
        <v>502</v>
      </c>
      <c r="D304" s="59" t="s">
        <v>421</v>
      </c>
      <c r="E304" s="65"/>
      <c r="F304" s="58" t="s">
        <v>810</v>
      </c>
      <c r="G304" s="58" t="s">
        <v>87</v>
      </c>
      <c r="H304" s="58" t="s">
        <v>811</v>
      </c>
      <c r="I304" s="59" t="s">
        <v>809</v>
      </c>
      <c r="J304" s="58" t="s">
        <v>674</v>
      </c>
      <c r="K304" s="60">
        <v>181</v>
      </c>
      <c r="L304" s="60">
        <v>11.25</v>
      </c>
      <c r="M304" s="61">
        <v>25</v>
      </c>
      <c r="N304" s="61">
        <v>16</v>
      </c>
      <c r="O304" s="62">
        <v>24.1</v>
      </c>
      <c r="P304" s="62">
        <v>1.2</v>
      </c>
      <c r="Q304" s="62">
        <v>0.4</v>
      </c>
      <c r="R304" s="62">
        <v>4.2</v>
      </c>
      <c r="S304" s="62">
        <v>0.4</v>
      </c>
      <c r="T304" s="61">
        <v>1</v>
      </c>
      <c r="U304" s="61">
        <v>101</v>
      </c>
      <c r="V304" s="61">
        <v>8</v>
      </c>
      <c r="W304" s="61">
        <v>24</v>
      </c>
      <c r="X304" s="61">
        <v>97</v>
      </c>
      <c r="Y304" s="62">
        <v>0.8</v>
      </c>
      <c r="Z304" s="62">
        <v>1.2</v>
      </c>
      <c r="AA304" s="60">
        <v>0.2</v>
      </c>
      <c r="AB304" s="60">
        <v>0.73</v>
      </c>
      <c r="AC304" s="61">
        <v>0</v>
      </c>
      <c r="AD304" s="61">
        <v>0</v>
      </c>
      <c r="AE304" s="61">
        <v>0</v>
      </c>
      <c r="AF304" s="61">
        <v>0</v>
      </c>
      <c r="AG304" s="61">
        <v>0</v>
      </c>
      <c r="AH304" s="61">
        <v>0</v>
      </c>
      <c r="AI304" s="62">
        <v>0</v>
      </c>
      <c r="AJ304" s="62">
        <v>0</v>
      </c>
      <c r="AK304" s="62">
        <v>0</v>
      </c>
      <c r="AL304" s="62">
        <v>0</v>
      </c>
      <c r="AM304" s="62">
        <v>0</v>
      </c>
      <c r="AN304" s="61">
        <v>0</v>
      </c>
      <c r="AO304" s="60">
        <v>0.08</v>
      </c>
      <c r="AP304" s="60">
        <v>0.02</v>
      </c>
      <c r="AQ304" s="62">
        <v>1.5</v>
      </c>
      <c r="AR304" s="60">
        <v>0.11</v>
      </c>
      <c r="AS304" s="62">
        <v>0</v>
      </c>
      <c r="AT304" s="61">
        <v>11</v>
      </c>
      <c r="AU304" s="60">
        <v>0.55000000000000004</v>
      </c>
      <c r="AV304" s="61">
        <v>0</v>
      </c>
      <c r="AW304" s="60">
        <v>0.28999999999999998</v>
      </c>
      <c r="AX304" s="60">
        <v>0.16999999999999998</v>
      </c>
      <c r="AY304" s="60">
        <v>0.33</v>
      </c>
      <c r="AZ304" s="61">
        <v>0</v>
      </c>
      <c r="BA304" s="62">
        <v>0.8</v>
      </c>
      <c r="BB304" s="62">
        <v>1</v>
      </c>
      <c r="BC304" s="62">
        <v>2.6</v>
      </c>
      <c r="BD304" s="62">
        <v>0.7</v>
      </c>
      <c r="BE304" s="62">
        <v>1.1000000000000001</v>
      </c>
      <c r="BF304" s="62">
        <v>0.2</v>
      </c>
      <c r="BG304" s="61">
        <v>0</v>
      </c>
      <c r="BH304" s="61">
        <v>0</v>
      </c>
      <c r="BI304" s="61">
        <v>0</v>
      </c>
      <c r="BJ304" s="61">
        <v>2</v>
      </c>
      <c r="BK304" s="62">
        <v>0.5</v>
      </c>
      <c r="BL304" s="58"/>
      <c r="BM304" s="58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  <c r="CG304" s="58"/>
      <c r="CH304" s="58"/>
      <c r="CI304" s="58"/>
      <c r="CJ304" s="58"/>
      <c r="CK304" s="58"/>
      <c r="CL304" s="58"/>
      <c r="CM304" s="63"/>
      <c r="CO304" s="67">
        <f>SUM(M301:M304)</f>
        <v>683</v>
      </c>
      <c r="CP304" s="68">
        <f>SUM(P301:P304)</f>
        <v>26.599999999999998</v>
      </c>
      <c r="CQ304" s="68">
        <f>SUM(Q301:Q304)</f>
        <v>15.8</v>
      </c>
      <c r="CR304" s="68">
        <f>SUM(R301:R304)</f>
        <v>107.6</v>
      </c>
      <c r="CS304" s="68">
        <f>SUM(BD301:BD304)</f>
        <v>3.3999999999999995</v>
      </c>
      <c r="CT304" s="82">
        <v>203.01</v>
      </c>
      <c r="CU304" s="78">
        <f>$CP304*4/CO304*100</f>
        <v>15.578330893118594</v>
      </c>
      <c r="CV304" s="78">
        <f>CQ304*9/CO304*100</f>
        <v>20.819912152269403</v>
      </c>
      <c r="CW304" s="78">
        <f>CR304*4/CO304*100</f>
        <v>63.016105417276712</v>
      </c>
      <c r="CX304" s="79" t="str">
        <f>IF(AND(CO304&gt;=650,CO304&lt;=850),"○","×")</f>
        <v>○</v>
      </c>
      <c r="CY304" s="79" t="str">
        <f>IF((CS304&lt;3.5),"○","×")</f>
        <v>○</v>
      </c>
      <c r="CZ304" s="79" t="str">
        <f>IF(AND(CT304&gt;=140),"○","×")</f>
        <v>○</v>
      </c>
      <c r="DA304" s="79" t="str">
        <f>IF(AND(CU304&gt;=12.5,CU304&lt;=20.4),"○","×")</f>
        <v>○</v>
      </c>
      <c r="DB304" s="79" t="str">
        <f>IF(AND(CV304&gt;=20.4,CV304&lt;=30.4),"○","×")</f>
        <v>○</v>
      </c>
      <c r="DC304" s="79" t="str">
        <f>IF(AND(CW304&gt;=49.5,CW304&lt;=65.4),"○","×")</f>
        <v>○</v>
      </c>
    </row>
    <row r="305" spans="1:107" ht="13.5" customHeight="1" x14ac:dyDescent="0.2">
      <c r="A305" s="89" t="s">
        <v>422</v>
      </c>
      <c r="B305" s="89" t="s">
        <v>87</v>
      </c>
      <c r="C305" s="92" t="s">
        <v>503</v>
      </c>
      <c r="D305" s="90" t="s">
        <v>423</v>
      </c>
      <c r="E305" s="92" t="s">
        <v>503</v>
      </c>
      <c r="F305" s="94" t="s">
        <v>810</v>
      </c>
      <c r="G305" s="94" t="s">
        <v>87</v>
      </c>
      <c r="H305" s="94" t="s">
        <v>811</v>
      </c>
      <c r="I305" s="90" t="s">
        <v>812</v>
      </c>
      <c r="J305" s="94" t="s">
        <v>890</v>
      </c>
      <c r="K305" s="91">
        <v>522.20000000000005</v>
      </c>
      <c r="L305" s="91">
        <v>144.25</v>
      </c>
      <c r="M305" s="95">
        <v>248</v>
      </c>
      <c r="N305" s="95">
        <v>225</v>
      </c>
      <c r="O305" s="96">
        <v>235.30000000000004</v>
      </c>
      <c r="P305" s="96">
        <v>11.799999999999999</v>
      </c>
      <c r="Q305" s="96">
        <v>9.1999999999999975</v>
      </c>
      <c r="R305" s="96">
        <v>31.4</v>
      </c>
      <c r="S305" s="96">
        <v>1</v>
      </c>
      <c r="T305" s="95">
        <v>289</v>
      </c>
      <c r="U305" s="95">
        <v>45</v>
      </c>
      <c r="V305" s="95">
        <v>6</v>
      </c>
      <c r="W305" s="95">
        <v>3</v>
      </c>
      <c r="X305" s="95">
        <v>4</v>
      </c>
      <c r="Y305" s="96">
        <v>0</v>
      </c>
      <c r="Z305" s="96">
        <v>0</v>
      </c>
      <c r="AA305" s="97">
        <v>0</v>
      </c>
      <c r="AB305" s="97">
        <v>0.02</v>
      </c>
      <c r="AC305" s="95">
        <v>0</v>
      </c>
      <c r="AD305" s="95">
        <v>0</v>
      </c>
      <c r="AE305" s="95">
        <v>4</v>
      </c>
      <c r="AF305" s="95">
        <v>0</v>
      </c>
      <c r="AG305" s="95">
        <v>4</v>
      </c>
      <c r="AH305" s="95">
        <v>0</v>
      </c>
      <c r="AI305" s="96">
        <v>0</v>
      </c>
      <c r="AJ305" s="96">
        <v>0</v>
      </c>
      <c r="AK305" s="96">
        <v>0</v>
      </c>
      <c r="AL305" s="96">
        <v>0</v>
      </c>
      <c r="AM305" s="96">
        <v>0</v>
      </c>
      <c r="AN305" s="95">
        <v>29</v>
      </c>
      <c r="AO305" s="97">
        <v>0</v>
      </c>
      <c r="AP305" s="97">
        <v>0</v>
      </c>
      <c r="AQ305" s="96">
        <v>0</v>
      </c>
      <c r="AR305" s="97">
        <v>0.02</v>
      </c>
      <c r="AS305" s="96">
        <v>0</v>
      </c>
      <c r="AT305" s="95">
        <v>9</v>
      </c>
      <c r="AU305" s="97">
        <v>0.03</v>
      </c>
      <c r="AV305" s="95">
        <v>3</v>
      </c>
      <c r="AW305" s="97">
        <v>0</v>
      </c>
      <c r="AX305" s="97">
        <v>0</v>
      </c>
      <c r="AY305" s="97">
        <v>0</v>
      </c>
      <c r="AZ305" s="95">
        <v>0</v>
      </c>
      <c r="BA305" s="96">
        <v>0.1</v>
      </c>
      <c r="BB305" s="96">
        <v>0.2</v>
      </c>
      <c r="BC305" s="96">
        <v>0.30000000000000004</v>
      </c>
      <c r="BD305" s="96">
        <v>2.5</v>
      </c>
      <c r="BE305" s="96">
        <v>0.2</v>
      </c>
      <c r="BF305" s="96">
        <v>0</v>
      </c>
      <c r="BG305" s="95">
        <v>0</v>
      </c>
      <c r="BH305" s="95">
        <v>0</v>
      </c>
      <c r="BI305" s="95">
        <v>0</v>
      </c>
      <c r="BJ305" s="95">
        <v>0</v>
      </c>
      <c r="BK305" s="96">
        <v>0.1</v>
      </c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 t="s">
        <v>671</v>
      </c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8"/>
      <c r="CT305" s="1"/>
    </row>
    <row r="306" spans="1:107" ht="13.5" customHeight="1" x14ac:dyDescent="0.2">
      <c r="A306" s="103" t="s">
        <v>422</v>
      </c>
      <c r="B306" s="103" t="s">
        <v>87</v>
      </c>
      <c r="C306" s="10" t="s">
        <v>503</v>
      </c>
      <c r="D306" s="5" t="s">
        <v>424</v>
      </c>
      <c r="E306" s="10" t="s">
        <v>546</v>
      </c>
      <c r="F306" s="103" t="s">
        <v>810</v>
      </c>
      <c r="G306" s="103" t="s">
        <v>87</v>
      </c>
      <c r="H306" s="103" t="s">
        <v>811</v>
      </c>
      <c r="I306" s="5" t="s">
        <v>813</v>
      </c>
      <c r="J306" s="103" t="s">
        <v>891</v>
      </c>
      <c r="K306" s="6">
        <v>77.03</v>
      </c>
      <c r="L306" s="6">
        <v>47.7</v>
      </c>
      <c r="M306" s="7">
        <v>78</v>
      </c>
      <c r="N306" s="7">
        <v>80</v>
      </c>
      <c r="O306" s="8">
        <v>63</v>
      </c>
      <c r="P306" s="8">
        <v>4.8</v>
      </c>
      <c r="Q306" s="8">
        <v>5.5</v>
      </c>
      <c r="R306" s="8">
        <v>3</v>
      </c>
      <c r="S306" s="8">
        <v>4.8000000000000007</v>
      </c>
      <c r="T306" s="7">
        <v>1210</v>
      </c>
      <c r="U306" s="7">
        <v>640</v>
      </c>
      <c r="V306" s="7">
        <v>130</v>
      </c>
      <c r="W306" s="7">
        <v>44</v>
      </c>
      <c r="X306" s="7">
        <v>189</v>
      </c>
      <c r="Y306" s="8">
        <v>1.1000000000000001</v>
      </c>
      <c r="Z306" s="8">
        <v>1.1000000000000001</v>
      </c>
      <c r="AA306" s="6">
        <v>0.11999999999999998</v>
      </c>
      <c r="AB306" s="6">
        <v>0.52</v>
      </c>
      <c r="AC306" s="7">
        <v>30</v>
      </c>
      <c r="AD306" s="7">
        <v>825</v>
      </c>
      <c r="AE306" s="7">
        <v>1873</v>
      </c>
      <c r="AF306" s="7">
        <v>4</v>
      </c>
      <c r="AG306" s="7">
        <v>2289</v>
      </c>
      <c r="AH306" s="7">
        <v>223</v>
      </c>
      <c r="AI306" s="8">
        <v>0.1</v>
      </c>
      <c r="AJ306" s="8">
        <v>0.8</v>
      </c>
      <c r="AK306" s="8">
        <v>0</v>
      </c>
      <c r="AL306" s="8">
        <v>0.6</v>
      </c>
      <c r="AM306" s="8">
        <v>0</v>
      </c>
      <c r="AN306" s="7">
        <v>139</v>
      </c>
      <c r="AO306" s="6">
        <v>0.16</v>
      </c>
      <c r="AP306" s="6">
        <v>0.21</v>
      </c>
      <c r="AQ306" s="8">
        <v>4.0999999999999996</v>
      </c>
      <c r="AR306" s="6">
        <v>0.4</v>
      </c>
      <c r="AS306" s="8">
        <v>0.30000000000000004</v>
      </c>
      <c r="AT306" s="7">
        <v>81</v>
      </c>
      <c r="AU306" s="6">
        <v>1.4300000000000002</v>
      </c>
      <c r="AV306" s="7">
        <v>40</v>
      </c>
      <c r="AW306" s="6">
        <v>4.9399999999999995</v>
      </c>
      <c r="AX306" s="6">
        <v>2.65</v>
      </c>
      <c r="AY306" s="6">
        <v>0.75000000000000022</v>
      </c>
      <c r="AZ306" s="7">
        <v>40</v>
      </c>
      <c r="BA306" s="8">
        <v>1.4000000000000001</v>
      </c>
      <c r="BB306" s="8">
        <v>3.2</v>
      </c>
      <c r="BC306" s="8">
        <v>4.5999999999999996</v>
      </c>
      <c r="BD306" s="8">
        <v>0.2</v>
      </c>
      <c r="BE306" s="8">
        <v>2.2999999999999998</v>
      </c>
      <c r="BF306" s="8">
        <v>2.1</v>
      </c>
      <c r="BG306" s="7">
        <v>12</v>
      </c>
      <c r="BH306" s="7">
        <v>2</v>
      </c>
      <c r="BI306" s="7">
        <v>0</v>
      </c>
      <c r="BJ306" s="7">
        <v>3</v>
      </c>
      <c r="BK306" s="8">
        <v>3.3</v>
      </c>
      <c r="BL306" s="103" t="s">
        <v>671</v>
      </c>
      <c r="BM306" s="103"/>
      <c r="BN306" s="103" t="s">
        <v>671</v>
      </c>
      <c r="BO306" s="103" t="s">
        <v>671</v>
      </c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 t="s">
        <v>671</v>
      </c>
      <c r="CC306" s="103" t="s">
        <v>671</v>
      </c>
      <c r="CD306" s="103"/>
      <c r="CE306" s="103" t="s">
        <v>671</v>
      </c>
      <c r="CF306" s="103"/>
      <c r="CG306" s="103"/>
      <c r="CH306" s="103"/>
      <c r="CI306" s="103"/>
      <c r="CJ306" s="103"/>
      <c r="CK306" s="103"/>
      <c r="CL306" s="103"/>
      <c r="CM306" s="9"/>
      <c r="CT306" s="1"/>
    </row>
    <row r="307" spans="1:107" ht="13.5" customHeight="1" x14ac:dyDescent="0.2">
      <c r="A307" s="4" t="s">
        <v>422</v>
      </c>
      <c r="B307" s="4" t="s">
        <v>87</v>
      </c>
      <c r="C307" s="10" t="s">
        <v>503</v>
      </c>
      <c r="D307" s="5" t="s">
        <v>424</v>
      </c>
      <c r="E307" s="10"/>
      <c r="F307" s="4" t="s">
        <v>810</v>
      </c>
      <c r="G307" s="4" t="s">
        <v>87</v>
      </c>
      <c r="H307" s="4" t="s">
        <v>811</v>
      </c>
      <c r="I307" s="5" t="s">
        <v>814</v>
      </c>
      <c r="J307" s="4" t="s">
        <v>556</v>
      </c>
      <c r="K307" s="6">
        <v>90</v>
      </c>
      <c r="L307" s="6">
        <v>28.08</v>
      </c>
      <c r="M307" s="7">
        <v>315</v>
      </c>
      <c r="N307" s="7">
        <v>1324</v>
      </c>
      <c r="O307" s="8">
        <v>13.5</v>
      </c>
      <c r="P307" s="8">
        <v>5.6000000000000005</v>
      </c>
      <c r="Q307" s="8">
        <v>0.89999999999999991</v>
      </c>
      <c r="R307" s="8">
        <v>69.599999999999994</v>
      </c>
      <c r="S307" s="8">
        <v>0.89999999999999991</v>
      </c>
      <c r="T307" s="7">
        <v>164</v>
      </c>
      <c r="U307" s="7">
        <v>178</v>
      </c>
      <c r="V307" s="7">
        <v>27</v>
      </c>
      <c r="W307" s="7">
        <v>16</v>
      </c>
      <c r="X307" s="7">
        <v>61</v>
      </c>
      <c r="Y307" s="8">
        <v>0.5</v>
      </c>
      <c r="Z307" s="8">
        <v>0.30000000000000004</v>
      </c>
      <c r="AA307" s="6">
        <v>0.04</v>
      </c>
      <c r="AB307" s="6">
        <v>0.15000000000000002</v>
      </c>
      <c r="AC307" s="7">
        <v>4</v>
      </c>
      <c r="AD307" s="7">
        <v>255</v>
      </c>
      <c r="AE307" s="7">
        <v>655</v>
      </c>
      <c r="AF307" s="7">
        <v>0</v>
      </c>
      <c r="AG307" s="7">
        <v>782</v>
      </c>
      <c r="AH307" s="7">
        <v>68</v>
      </c>
      <c r="AI307" s="8">
        <v>1.3</v>
      </c>
      <c r="AJ307" s="8">
        <v>0.2</v>
      </c>
      <c r="AK307" s="8">
        <v>0</v>
      </c>
      <c r="AL307" s="8">
        <v>0.2</v>
      </c>
      <c r="AM307" s="8">
        <v>0</v>
      </c>
      <c r="AN307" s="7">
        <v>37</v>
      </c>
      <c r="AO307" s="6">
        <v>0.02</v>
      </c>
      <c r="AP307" s="6">
        <v>0.05</v>
      </c>
      <c r="AQ307" s="8">
        <v>2.6</v>
      </c>
      <c r="AR307" s="6">
        <v>0.1</v>
      </c>
      <c r="AS307" s="8">
        <v>0.3</v>
      </c>
      <c r="AT307" s="7">
        <v>24</v>
      </c>
      <c r="AU307" s="6">
        <v>0.12</v>
      </c>
      <c r="AV307" s="7">
        <v>2</v>
      </c>
      <c r="AW307" s="6">
        <v>0.81</v>
      </c>
      <c r="AX307" s="6">
        <v>3</v>
      </c>
      <c r="AY307" s="6">
        <v>2.82</v>
      </c>
      <c r="AZ307" s="7">
        <v>13</v>
      </c>
      <c r="BA307" s="8">
        <v>0.30000000000000004</v>
      </c>
      <c r="BB307" s="8">
        <v>0.9</v>
      </c>
      <c r="BC307" s="8">
        <v>1.2</v>
      </c>
      <c r="BD307" s="8">
        <v>0</v>
      </c>
      <c r="BE307" s="8">
        <v>3.3</v>
      </c>
      <c r="BF307" s="8">
        <v>0.1</v>
      </c>
      <c r="BG307" s="7">
        <v>0</v>
      </c>
      <c r="BH307" s="7">
        <v>0</v>
      </c>
      <c r="BI307" s="7">
        <v>0</v>
      </c>
      <c r="BJ307" s="7">
        <v>0</v>
      </c>
      <c r="BK307" s="8">
        <v>0.1</v>
      </c>
      <c r="BL307" s="4"/>
      <c r="BM307" s="4"/>
      <c r="BN307" s="4" t="s">
        <v>671</v>
      </c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 t="s">
        <v>671</v>
      </c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9"/>
      <c r="CT307" s="1"/>
    </row>
    <row r="308" spans="1:107" s="64" customFormat="1" ht="13.5" customHeight="1" x14ac:dyDescent="0.2">
      <c r="A308" s="58" t="s">
        <v>422</v>
      </c>
      <c r="B308" s="58" t="s">
        <v>87</v>
      </c>
      <c r="C308" s="65" t="s">
        <v>503</v>
      </c>
      <c r="D308" s="59" t="s">
        <v>425</v>
      </c>
      <c r="E308" s="65"/>
      <c r="F308" s="58" t="s">
        <v>816</v>
      </c>
      <c r="G308" s="58" t="s">
        <v>87</v>
      </c>
      <c r="H308" s="58" t="s">
        <v>817</v>
      </c>
      <c r="I308" s="59" t="s">
        <v>815</v>
      </c>
      <c r="J308" s="58" t="s">
        <v>674</v>
      </c>
      <c r="K308" s="60">
        <v>181</v>
      </c>
      <c r="L308" s="60">
        <v>11.25</v>
      </c>
      <c r="M308" s="61">
        <v>25</v>
      </c>
      <c r="N308" s="61">
        <v>16</v>
      </c>
      <c r="O308" s="62">
        <v>24.1</v>
      </c>
      <c r="P308" s="62">
        <v>1.2</v>
      </c>
      <c r="Q308" s="62">
        <v>0.4</v>
      </c>
      <c r="R308" s="62">
        <v>4.2</v>
      </c>
      <c r="S308" s="62">
        <v>0.4</v>
      </c>
      <c r="T308" s="61">
        <v>1</v>
      </c>
      <c r="U308" s="61">
        <v>101</v>
      </c>
      <c r="V308" s="61">
        <v>8</v>
      </c>
      <c r="W308" s="61">
        <v>24</v>
      </c>
      <c r="X308" s="61">
        <v>97</v>
      </c>
      <c r="Y308" s="62">
        <v>0.8</v>
      </c>
      <c r="Z308" s="62">
        <v>1.2</v>
      </c>
      <c r="AA308" s="60">
        <v>0.2</v>
      </c>
      <c r="AB308" s="60">
        <v>0.73</v>
      </c>
      <c r="AC308" s="61">
        <v>0</v>
      </c>
      <c r="AD308" s="61">
        <v>0</v>
      </c>
      <c r="AE308" s="61">
        <v>0</v>
      </c>
      <c r="AF308" s="61">
        <v>0</v>
      </c>
      <c r="AG308" s="61">
        <v>0</v>
      </c>
      <c r="AH308" s="61">
        <v>0</v>
      </c>
      <c r="AI308" s="62">
        <v>0</v>
      </c>
      <c r="AJ308" s="62">
        <v>0</v>
      </c>
      <c r="AK308" s="62">
        <v>0</v>
      </c>
      <c r="AL308" s="62">
        <v>0</v>
      </c>
      <c r="AM308" s="62">
        <v>0</v>
      </c>
      <c r="AN308" s="61">
        <v>0</v>
      </c>
      <c r="AO308" s="60">
        <v>0.08</v>
      </c>
      <c r="AP308" s="60">
        <v>0.02</v>
      </c>
      <c r="AQ308" s="62">
        <v>1.5</v>
      </c>
      <c r="AR308" s="60">
        <v>0.11</v>
      </c>
      <c r="AS308" s="62">
        <v>0</v>
      </c>
      <c r="AT308" s="61">
        <v>11</v>
      </c>
      <c r="AU308" s="60">
        <v>0.55000000000000004</v>
      </c>
      <c r="AV308" s="61">
        <v>0</v>
      </c>
      <c r="AW308" s="60">
        <v>0.28999999999999998</v>
      </c>
      <c r="AX308" s="60">
        <v>0.16999999999999998</v>
      </c>
      <c r="AY308" s="60">
        <v>0.33</v>
      </c>
      <c r="AZ308" s="61">
        <v>0</v>
      </c>
      <c r="BA308" s="62">
        <v>0.8</v>
      </c>
      <c r="BB308" s="62">
        <v>1</v>
      </c>
      <c r="BC308" s="62">
        <v>2.6</v>
      </c>
      <c r="BD308" s="62">
        <v>0.7</v>
      </c>
      <c r="BE308" s="62">
        <v>1.1000000000000001</v>
      </c>
      <c r="BF308" s="62">
        <v>0.2</v>
      </c>
      <c r="BG308" s="61">
        <v>0</v>
      </c>
      <c r="BH308" s="61">
        <v>0</v>
      </c>
      <c r="BI308" s="61">
        <v>0</v>
      </c>
      <c r="BJ308" s="61">
        <v>2</v>
      </c>
      <c r="BK308" s="62">
        <v>0.5</v>
      </c>
      <c r="BL308" s="58"/>
      <c r="BM308" s="58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  <c r="CG308" s="58"/>
      <c r="CH308" s="58"/>
      <c r="CI308" s="58"/>
      <c r="CJ308" s="58"/>
      <c r="CK308" s="58"/>
      <c r="CL308" s="58"/>
      <c r="CM308" s="63"/>
      <c r="CO308" s="67">
        <f>SUM(M305:M308)</f>
        <v>666</v>
      </c>
      <c r="CP308" s="68">
        <f>SUM(P305:P308)</f>
        <v>23.4</v>
      </c>
      <c r="CQ308" s="68">
        <f>SUM(Q305:Q308)</f>
        <v>15.999999999999998</v>
      </c>
      <c r="CR308" s="68">
        <f>SUM(R305:R308)</f>
        <v>108.2</v>
      </c>
      <c r="CS308" s="68">
        <f>SUM(BD305:BD308)</f>
        <v>3.4000000000000004</v>
      </c>
      <c r="CT308" s="82">
        <v>242</v>
      </c>
      <c r="CU308" s="78">
        <f>$CP308*4/CO308*100</f>
        <v>14.054054054054053</v>
      </c>
      <c r="CV308" s="78">
        <f>CQ308*9/CO308*100</f>
        <v>21.621621621621617</v>
      </c>
      <c r="CW308" s="78">
        <f>CR308*4/CO308*100</f>
        <v>64.98498498498499</v>
      </c>
      <c r="CX308" s="79" t="str">
        <f>IF(AND(CO308&gt;=650,CO308&lt;=850),"○","×")</f>
        <v>○</v>
      </c>
      <c r="CY308" s="79" t="str">
        <f>IF((CS308&lt;3.5),"○","×")</f>
        <v>○</v>
      </c>
      <c r="CZ308" s="79" t="str">
        <f>IF(AND(CT308&gt;=140),"○","×")</f>
        <v>○</v>
      </c>
      <c r="DA308" s="79" t="str">
        <f>IF(AND(CU308&gt;=12.5,CU308&lt;=20.4),"○","×")</f>
        <v>○</v>
      </c>
      <c r="DB308" s="79" t="str">
        <f>IF(AND(CV308&gt;=20.4,CV308&lt;=30.4),"○","×")</f>
        <v>○</v>
      </c>
      <c r="DC308" s="79" t="str">
        <f>IF(AND(CW308&gt;=49.5,CW308&lt;=65.4),"○","×")</f>
        <v>○</v>
      </c>
    </row>
    <row r="309" spans="1:107" ht="13.5" customHeight="1" x14ac:dyDescent="0.2">
      <c r="A309" s="89" t="s">
        <v>426</v>
      </c>
      <c r="B309" s="89" t="s">
        <v>87</v>
      </c>
      <c r="C309" s="92" t="s">
        <v>504</v>
      </c>
      <c r="D309" s="90" t="s">
        <v>427</v>
      </c>
      <c r="E309" s="92" t="s">
        <v>504</v>
      </c>
      <c r="F309" s="94" t="s">
        <v>816</v>
      </c>
      <c r="G309" s="94" t="s">
        <v>87</v>
      </c>
      <c r="H309" s="94" t="s">
        <v>817</v>
      </c>
      <c r="I309" s="90" t="s">
        <v>818</v>
      </c>
      <c r="J309" s="94" t="s">
        <v>892</v>
      </c>
      <c r="K309" s="91">
        <v>380</v>
      </c>
      <c r="L309" s="91">
        <v>142.9</v>
      </c>
      <c r="M309" s="95">
        <v>305</v>
      </c>
      <c r="N309" s="95">
        <v>465</v>
      </c>
      <c r="O309" s="96">
        <v>237</v>
      </c>
      <c r="P309" s="96">
        <v>22</v>
      </c>
      <c r="Q309" s="96">
        <v>19.2</v>
      </c>
      <c r="R309" s="96">
        <v>12.399999999999999</v>
      </c>
      <c r="S309" s="96">
        <v>1</v>
      </c>
      <c r="T309" s="95">
        <v>289</v>
      </c>
      <c r="U309" s="95">
        <v>45</v>
      </c>
      <c r="V309" s="95">
        <v>6</v>
      </c>
      <c r="W309" s="95">
        <v>3</v>
      </c>
      <c r="X309" s="95">
        <v>4</v>
      </c>
      <c r="Y309" s="96">
        <v>0</v>
      </c>
      <c r="Z309" s="96">
        <v>0</v>
      </c>
      <c r="AA309" s="97">
        <v>0</v>
      </c>
      <c r="AB309" s="97">
        <v>0.02</v>
      </c>
      <c r="AC309" s="95">
        <v>0</v>
      </c>
      <c r="AD309" s="95">
        <v>0</v>
      </c>
      <c r="AE309" s="95">
        <v>4</v>
      </c>
      <c r="AF309" s="95">
        <v>0</v>
      </c>
      <c r="AG309" s="95">
        <v>4</v>
      </c>
      <c r="AH309" s="95">
        <v>0</v>
      </c>
      <c r="AI309" s="96">
        <v>0</v>
      </c>
      <c r="AJ309" s="96">
        <v>0</v>
      </c>
      <c r="AK309" s="96">
        <v>0</v>
      </c>
      <c r="AL309" s="96">
        <v>0</v>
      </c>
      <c r="AM309" s="96">
        <v>0</v>
      </c>
      <c r="AN309" s="95">
        <v>29</v>
      </c>
      <c r="AO309" s="97">
        <v>0</v>
      </c>
      <c r="AP309" s="97">
        <v>0</v>
      </c>
      <c r="AQ309" s="96">
        <v>0</v>
      </c>
      <c r="AR309" s="97">
        <v>0.02</v>
      </c>
      <c r="AS309" s="96">
        <v>0</v>
      </c>
      <c r="AT309" s="95">
        <v>9</v>
      </c>
      <c r="AU309" s="97">
        <v>0.03</v>
      </c>
      <c r="AV309" s="95">
        <v>3</v>
      </c>
      <c r="AW309" s="97">
        <v>0</v>
      </c>
      <c r="AX309" s="97">
        <v>0</v>
      </c>
      <c r="AY309" s="97">
        <v>0</v>
      </c>
      <c r="AZ309" s="95">
        <v>0</v>
      </c>
      <c r="BA309" s="96">
        <v>0.1</v>
      </c>
      <c r="BB309" s="96">
        <v>0.2</v>
      </c>
      <c r="BC309" s="96">
        <v>0.30000000000000004</v>
      </c>
      <c r="BD309" s="96">
        <v>2.5</v>
      </c>
      <c r="BE309" s="96">
        <v>0.2</v>
      </c>
      <c r="BF309" s="96">
        <v>0</v>
      </c>
      <c r="BG309" s="95">
        <v>0</v>
      </c>
      <c r="BH309" s="95">
        <v>0</v>
      </c>
      <c r="BI309" s="95">
        <v>0</v>
      </c>
      <c r="BJ309" s="95">
        <v>0</v>
      </c>
      <c r="BK309" s="96">
        <v>0.1</v>
      </c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4"/>
      <c r="BZ309" s="94"/>
      <c r="CA309" s="94"/>
      <c r="CB309" s="94" t="s">
        <v>671</v>
      </c>
      <c r="CC309" s="94"/>
      <c r="CD309" s="94"/>
      <c r="CE309" s="94"/>
      <c r="CF309" s="94"/>
      <c r="CG309" s="94"/>
      <c r="CH309" s="94"/>
      <c r="CI309" s="94"/>
      <c r="CJ309" s="94"/>
      <c r="CK309" s="94"/>
      <c r="CL309" s="94"/>
      <c r="CM309" s="98"/>
      <c r="CT309" s="1"/>
    </row>
    <row r="310" spans="1:107" ht="13.5" customHeight="1" x14ac:dyDescent="0.2">
      <c r="A310" s="103" t="s">
        <v>426</v>
      </c>
      <c r="B310" s="103" t="s">
        <v>87</v>
      </c>
      <c r="C310" s="10" t="s">
        <v>504</v>
      </c>
      <c r="D310" s="5" t="s">
        <v>428</v>
      </c>
      <c r="E310" s="10" t="s">
        <v>547</v>
      </c>
      <c r="F310" s="103" t="s">
        <v>816</v>
      </c>
      <c r="G310" s="103" t="s">
        <v>87</v>
      </c>
      <c r="H310" s="103" t="s">
        <v>817</v>
      </c>
      <c r="I310" s="5" t="s">
        <v>819</v>
      </c>
      <c r="J310" s="103" t="s">
        <v>893</v>
      </c>
      <c r="K310" s="6">
        <v>53</v>
      </c>
      <c r="L310" s="6">
        <v>32.68</v>
      </c>
      <c r="M310" s="7">
        <v>27</v>
      </c>
      <c r="N310" s="7">
        <v>48</v>
      </c>
      <c r="O310" s="8">
        <v>45.5</v>
      </c>
      <c r="P310" s="8">
        <v>2.5</v>
      </c>
      <c r="Q310" s="8">
        <v>0.6</v>
      </c>
      <c r="R310" s="8">
        <v>3.7</v>
      </c>
      <c r="S310" s="8">
        <v>5.3</v>
      </c>
      <c r="T310" s="7">
        <v>1251</v>
      </c>
      <c r="U310" s="7">
        <v>477</v>
      </c>
      <c r="V310" s="7">
        <v>138</v>
      </c>
      <c r="W310" s="7">
        <v>82</v>
      </c>
      <c r="X310" s="7">
        <v>251</v>
      </c>
      <c r="Y310" s="8">
        <v>4.8</v>
      </c>
      <c r="Z310" s="8">
        <v>2.6</v>
      </c>
      <c r="AA310" s="6">
        <v>0.28000000000000003</v>
      </c>
      <c r="AB310" s="6">
        <v>0.64999999999999991</v>
      </c>
      <c r="AC310" s="7">
        <v>6</v>
      </c>
      <c r="AD310" s="7">
        <v>0</v>
      </c>
      <c r="AE310" s="7">
        <v>58</v>
      </c>
      <c r="AF310" s="7">
        <v>9</v>
      </c>
      <c r="AG310" s="7">
        <v>65</v>
      </c>
      <c r="AH310" s="7">
        <v>11</v>
      </c>
      <c r="AI310" s="8">
        <v>0.2</v>
      </c>
      <c r="AJ310" s="8">
        <v>1.5</v>
      </c>
      <c r="AK310" s="8">
        <v>0</v>
      </c>
      <c r="AL310" s="8">
        <v>3.5</v>
      </c>
      <c r="AM310" s="8">
        <v>1.3</v>
      </c>
      <c r="AN310" s="7">
        <v>63</v>
      </c>
      <c r="AO310" s="6">
        <v>0.4900000000000001</v>
      </c>
      <c r="AP310" s="6">
        <v>0.22</v>
      </c>
      <c r="AQ310" s="8">
        <v>4.8000000000000007</v>
      </c>
      <c r="AR310" s="6">
        <v>0.33</v>
      </c>
      <c r="AS310" s="8">
        <v>5.6000000000000005</v>
      </c>
      <c r="AT310" s="7">
        <v>60</v>
      </c>
      <c r="AU310" s="6">
        <v>0.99</v>
      </c>
      <c r="AV310" s="7">
        <v>21</v>
      </c>
      <c r="AW310" s="6">
        <v>3.63</v>
      </c>
      <c r="AX310" s="6">
        <v>5.43</v>
      </c>
      <c r="AY310" s="6">
        <v>4.09</v>
      </c>
      <c r="AZ310" s="7">
        <v>61</v>
      </c>
      <c r="BA310" s="8">
        <v>0.5</v>
      </c>
      <c r="BB310" s="8">
        <v>1.3</v>
      </c>
      <c r="BC310" s="8">
        <v>2.5</v>
      </c>
      <c r="BD310" s="8">
        <v>0.2</v>
      </c>
      <c r="BE310" s="8">
        <v>7.4</v>
      </c>
      <c r="BF310" s="8">
        <v>6.5</v>
      </c>
      <c r="BG310" s="7">
        <v>7</v>
      </c>
      <c r="BH310" s="7">
        <v>4</v>
      </c>
      <c r="BI310" s="7">
        <v>4</v>
      </c>
      <c r="BJ310" s="7">
        <v>48</v>
      </c>
      <c r="BK310" s="8">
        <v>5.0999999999999996</v>
      </c>
      <c r="BL310" s="103" t="s">
        <v>671</v>
      </c>
      <c r="BM310" s="103"/>
      <c r="BN310" s="103" t="s">
        <v>671</v>
      </c>
      <c r="BO310" s="103" t="s">
        <v>671</v>
      </c>
      <c r="BP310" s="103"/>
      <c r="BQ310" s="103" t="s">
        <v>671</v>
      </c>
      <c r="BR310" s="103" t="s">
        <v>671</v>
      </c>
      <c r="BS310" s="103"/>
      <c r="BT310" s="103"/>
      <c r="BU310" s="103"/>
      <c r="BV310" s="103"/>
      <c r="BW310" s="103"/>
      <c r="BX310" s="103"/>
      <c r="BY310" s="103"/>
      <c r="BZ310" s="103" t="s">
        <v>671</v>
      </c>
      <c r="CA310" s="103"/>
      <c r="CB310" s="103" t="s">
        <v>671</v>
      </c>
      <c r="CC310" s="103"/>
      <c r="CD310" s="103"/>
      <c r="CE310" s="103" t="s">
        <v>671</v>
      </c>
      <c r="CF310" s="103"/>
      <c r="CG310" s="103"/>
      <c r="CH310" s="103"/>
      <c r="CI310" s="103"/>
      <c r="CJ310" s="103"/>
      <c r="CK310" s="103" t="s">
        <v>671</v>
      </c>
      <c r="CL310" s="103"/>
      <c r="CM310" s="9"/>
      <c r="CT310" s="1"/>
    </row>
    <row r="311" spans="1:107" ht="13.5" customHeight="1" x14ac:dyDescent="0.2">
      <c r="A311" s="4" t="s">
        <v>426</v>
      </c>
      <c r="B311" s="4" t="s">
        <v>87</v>
      </c>
      <c r="C311" s="10" t="s">
        <v>504</v>
      </c>
      <c r="D311" s="5" t="s">
        <v>428</v>
      </c>
      <c r="E311" s="10"/>
      <c r="F311" s="4" t="s">
        <v>816</v>
      </c>
      <c r="G311" s="4" t="s">
        <v>87</v>
      </c>
      <c r="H311" s="4" t="s">
        <v>817</v>
      </c>
      <c r="I311" s="5" t="s">
        <v>820</v>
      </c>
      <c r="J311" s="4" t="s">
        <v>556</v>
      </c>
      <c r="K311" s="6">
        <v>90</v>
      </c>
      <c r="L311" s="6">
        <v>28.08</v>
      </c>
      <c r="M311" s="7">
        <v>315</v>
      </c>
      <c r="N311" s="7">
        <v>1324</v>
      </c>
      <c r="O311" s="8">
        <v>13.5</v>
      </c>
      <c r="P311" s="8">
        <v>5.6000000000000005</v>
      </c>
      <c r="Q311" s="8">
        <v>0.89999999999999991</v>
      </c>
      <c r="R311" s="8">
        <v>69.599999999999994</v>
      </c>
      <c r="S311" s="8">
        <v>0.60000000000000009</v>
      </c>
      <c r="T311" s="7">
        <v>118</v>
      </c>
      <c r="U311" s="7">
        <v>127</v>
      </c>
      <c r="V311" s="7">
        <v>34</v>
      </c>
      <c r="W311" s="7">
        <v>21</v>
      </c>
      <c r="X311" s="7">
        <v>34</v>
      </c>
      <c r="Y311" s="8">
        <v>0.2</v>
      </c>
      <c r="Z311" s="8">
        <v>0.30000000000000004</v>
      </c>
      <c r="AA311" s="6">
        <v>0.04</v>
      </c>
      <c r="AB311" s="6">
        <v>0.22000000000000003</v>
      </c>
      <c r="AC311" s="7">
        <v>1</v>
      </c>
      <c r="AD311" s="7">
        <v>195</v>
      </c>
      <c r="AE311" s="7">
        <v>707</v>
      </c>
      <c r="AF311" s="7">
        <v>0</v>
      </c>
      <c r="AG311" s="7">
        <v>802</v>
      </c>
      <c r="AH311" s="7">
        <v>67</v>
      </c>
      <c r="AI311" s="8">
        <v>0</v>
      </c>
      <c r="AJ311" s="8">
        <v>0.60000000000000009</v>
      </c>
      <c r="AK311" s="8">
        <v>0</v>
      </c>
      <c r="AL311" s="8">
        <v>0.3</v>
      </c>
      <c r="AM311" s="8">
        <v>0</v>
      </c>
      <c r="AN311" s="7">
        <v>29</v>
      </c>
      <c r="AO311" s="6">
        <v>0.03</v>
      </c>
      <c r="AP311" s="6">
        <v>0.04</v>
      </c>
      <c r="AQ311" s="8">
        <v>1</v>
      </c>
      <c r="AR311" s="6">
        <v>0.06</v>
      </c>
      <c r="AS311" s="8">
        <v>0</v>
      </c>
      <c r="AT311" s="7">
        <v>41</v>
      </c>
      <c r="AU311" s="6">
        <v>0.27</v>
      </c>
      <c r="AV311" s="7">
        <v>2</v>
      </c>
      <c r="AW311" s="6">
        <v>0.08</v>
      </c>
      <c r="AX311" s="6">
        <v>0.49</v>
      </c>
      <c r="AY311" s="6">
        <v>0.26</v>
      </c>
      <c r="AZ311" s="7">
        <v>5</v>
      </c>
      <c r="BA311" s="8">
        <v>0.7</v>
      </c>
      <c r="BB311" s="8">
        <v>1.4000000000000001</v>
      </c>
      <c r="BC311" s="8">
        <v>2</v>
      </c>
      <c r="BD311" s="8">
        <v>0</v>
      </c>
      <c r="BE311" s="8">
        <v>0.5</v>
      </c>
      <c r="BF311" s="8">
        <v>0</v>
      </c>
      <c r="BG311" s="7">
        <v>0</v>
      </c>
      <c r="BH311" s="7">
        <v>0</v>
      </c>
      <c r="BI311" s="7">
        <v>0</v>
      </c>
      <c r="BJ311" s="7">
        <v>0</v>
      </c>
      <c r="BK311" s="8">
        <v>0.1</v>
      </c>
      <c r="BL311" s="4" t="s">
        <v>671</v>
      </c>
      <c r="BM311" s="4"/>
      <c r="BN311" s="4"/>
      <c r="BO311" s="4" t="s">
        <v>671</v>
      </c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 t="s">
        <v>671</v>
      </c>
      <c r="CC311" s="4" t="s">
        <v>671</v>
      </c>
      <c r="CD311" s="4"/>
      <c r="CE311" s="4"/>
      <c r="CF311" s="4"/>
      <c r="CG311" s="4"/>
      <c r="CH311" s="4"/>
      <c r="CI311" s="4"/>
      <c r="CJ311" s="4" t="s">
        <v>671</v>
      </c>
      <c r="CK311" s="4"/>
      <c r="CL311" s="4"/>
      <c r="CM311" s="9"/>
      <c r="CT311" s="1"/>
    </row>
    <row r="312" spans="1:107" s="64" customFormat="1" ht="13.5" customHeight="1" x14ac:dyDescent="0.2">
      <c r="A312" s="58" t="s">
        <v>426</v>
      </c>
      <c r="B312" s="58" t="s">
        <v>87</v>
      </c>
      <c r="C312" s="65" t="s">
        <v>504</v>
      </c>
      <c r="D312" s="59" t="s">
        <v>429</v>
      </c>
      <c r="E312" s="65"/>
      <c r="F312" s="58" t="s">
        <v>822</v>
      </c>
      <c r="G312" s="58" t="s">
        <v>87</v>
      </c>
      <c r="H312" s="58" t="s">
        <v>823</v>
      </c>
      <c r="I312" s="59" t="s">
        <v>821</v>
      </c>
      <c r="J312" s="58" t="s">
        <v>674</v>
      </c>
      <c r="K312" s="60">
        <v>181</v>
      </c>
      <c r="L312" s="60">
        <v>11.25</v>
      </c>
      <c r="M312" s="61">
        <v>25</v>
      </c>
      <c r="N312" s="61">
        <v>16</v>
      </c>
      <c r="O312" s="62">
        <v>24.1</v>
      </c>
      <c r="P312" s="62">
        <v>1.2</v>
      </c>
      <c r="Q312" s="62">
        <v>0.4</v>
      </c>
      <c r="R312" s="62">
        <v>4.2</v>
      </c>
      <c r="S312" s="62">
        <v>0.4</v>
      </c>
      <c r="T312" s="61">
        <v>1</v>
      </c>
      <c r="U312" s="61">
        <v>101</v>
      </c>
      <c r="V312" s="61">
        <v>8</v>
      </c>
      <c r="W312" s="61">
        <v>24</v>
      </c>
      <c r="X312" s="61">
        <v>97</v>
      </c>
      <c r="Y312" s="62">
        <v>0.8</v>
      </c>
      <c r="Z312" s="62">
        <v>1.2</v>
      </c>
      <c r="AA312" s="60">
        <v>0.2</v>
      </c>
      <c r="AB312" s="60">
        <v>0.73</v>
      </c>
      <c r="AC312" s="61">
        <v>0</v>
      </c>
      <c r="AD312" s="61">
        <v>0</v>
      </c>
      <c r="AE312" s="61">
        <v>0</v>
      </c>
      <c r="AF312" s="61">
        <v>0</v>
      </c>
      <c r="AG312" s="61">
        <v>0</v>
      </c>
      <c r="AH312" s="61">
        <v>0</v>
      </c>
      <c r="AI312" s="62">
        <v>0</v>
      </c>
      <c r="AJ312" s="62">
        <v>0</v>
      </c>
      <c r="AK312" s="62">
        <v>0</v>
      </c>
      <c r="AL312" s="62">
        <v>0</v>
      </c>
      <c r="AM312" s="62">
        <v>0</v>
      </c>
      <c r="AN312" s="61">
        <v>0</v>
      </c>
      <c r="AO312" s="60">
        <v>0.08</v>
      </c>
      <c r="AP312" s="60">
        <v>0.02</v>
      </c>
      <c r="AQ312" s="62">
        <v>1.5</v>
      </c>
      <c r="AR312" s="60">
        <v>0.11</v>
      </c>
      <c r="AS312" s="62">
        <v>0</v>
      </c>
      <c r="AT312" s="61">
        <v>11</v>
      </c>
      <c r="AU312" s="60">
        <v>0.55000000000000004</v>
      </c>
      <c r="AV312" s="61">
        <v>0</v>
      </c>
      <c r="AW312" s="60">
        <v>0.28999999999999998</v>
      </c>
      <c r="AX312" s="60">
        <v>0.16999999999999998</v>
      </c>
      <c r="AY312" s="60">
        <v>0.33</v>
      </c>
      <c r="AZ312" s="61">
        <v>0</v>
      </c>
      <c r="BA312" s="62">
        <v>0.8</v>
      </c>
      <c r="BB312" s="62">
        <v>1</v>
      </c>
      <c r="BC312" s="62">
        <v>2.6</v>
      </c>
      <c r="BD312" s="62">
        <v>0.7</v>
      </c>
      <c r="BE312" s="62">
        <v>1.1000000000000001</v>
      </c>
      <c r="BF312" s="62">
        <v>0.2</v>
      </c>
      <c r="BG312" s="61">
        <v>0</v>
      </c>
      <c r="BH312" s="61">
        <v>0</v>
      </c>
      <c r="BI312" s="61">
        <v>0</v>
      </c>
      <c r="BJ312" s="61">
        <v>2</v>
      </c>
      <c r="BK312" s="62">
        <v>0.5</v>
      </c>
      <c r="BL312" s="58"/>
      <c r="BM312" s="58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8"/>
      <c r="CI312" s="58"/>
      <c r="CJ312" s="58"/>
      <c r="CK312" s="58"/>
      <c r="CL312" s="58"/>
      <c r="CM312" s="63"/>
      <c r="CO312" s="67">
        <f>SUM(M309:M312)</f>
        <v>672</v>
      </c>
      <c r="CP312" s="68">
        <f>SUM(P309:P312)</f>
        <v>31.3</v>
      </c>
      <c r="CQ312" s="68">
        <f>SUM(Q309:Q312)</f>
        <v>21.099999999999998</v>
      </c>
      <c r="CR312" s="68">
        <f>SUM(R309:R312)</f>
        <v>89.899999999999991</v>
      </c>
      <c r="CS312" s="68">
        <f>SUM(BD309:BD312)</f>
        <v>3.4000000000000004</v>
      </c>
      <c r="CT312" s="82">
        <v>147</v>
      </c>
      <c r="CU312" s="78">
        <f>$CP312*4/CO312*100</f>
        <v>18.63095238095238</v>
      </c>
      <c r="CV312" s="78">
        <f>CQ312*9/CO312*100</f>
        <v>28.258928571428566</v>
      </c>
      <c r="CW312" s="78">
        <f>CR312*4/CO312*100</f>
        <v>53.511904761904759</v>
      </c>
      <c r="CX312" s="79" t="str">
        <f>IF(AND(CO312&gt;=650,CO312&lt;=850),"○","×")</f>
        <v>○</v>
      </c>
      <c r="CY312" s="79" t="str">
        <f>IF((CS312&lt;3.5),"○","×")</f>
        <v>○</v>
      </c>
      <c r="CZ312" s="79" t="str">
        <f>IF(AND(CT312&gt;=140),"○","×")</f>
        <v>○</v>
      </c>
      <c r="DA312" s="79" t="str">
        <f>IF(AND(CU312&gt;=12.5,CU312&lt;=20.4),"○","×")</f>
        <v>○</v>
      </c>
      <c r="DB312" s="79" t="str">
        <f>IF(AND(CV312&gt;=20.4,CV312&lt;=30.4),"○","×")</f>
        <v>○</v>
      </c>
      <c r="DC312" s="79" t="str">
        <f>IF(AND(CW312&gt;=49.5,CW312&lt;=65.4),"○","×")</f>
        <v>○</v>
      </c>
    </row>
    <row r="313" spans="1:107" ht="13.5" customHeight="1" x14ac:dyDescent="0.2">
      <c r="A313" s="89" t="s">
        <v>430</v>
      </c>
      <c r="B313" s="89" t="s">
        <v>87</v>
      </c>
      <c r="C313" s="92" t="s">
        <v>505</v>
      </c>
      <c r="D313" s="90" t="s">
        <v>431</v>
      </c>
      <c r="E313" s="92" t="s">
        <v>505</v>
      </c>
      <c r="F313" s="94" t="s">
        <v>822</v>
      </c>
      <c r="G313" s="94" t="s">
        <v>87</v>
      </c>
      <c r="H313" s="94" t="s">
        <v>823</v>
      </c>
      <c r="I313" s="90" t="s">
        <v>824</v>
      </c>
      <c r="J313" s="94" t="s">
        <v>894</v>
      </c>
      <c r="K313" s="91">
        <v>585.02</v>
      </c>
      <c r="L313" s="91">
        <v>137.27000000000001</v>
      </c>
      <c r="M313" s="95">
        <v>318</v>
      </c>
      <c r="N313" s="95">
        <v>422</v>
      </c>
      <c r="O313" s="96">
        <v>220.6</v>
      </c>
      <c r="P313" s="96">
        <v>13.2</v>
      </c>
      <c r="Q313" s="96">
        <v>20.500000000000004</v>
      </c>
      <c r="R313" s="96">
        <v>26.2</v>
      </c>
      <c r="S313" s="96">
        <v>1</v>
      </c>
      <c r="T313" s="95">
        <v>289</v>
      </c>
      <c r="U313" s="95">
        <v>45</v>
      </c>
      <c r="V313" s="95">
        <v>6</v>
      </c>
      <c r="W313" s="95">
        <v>3</v>
      </c>
      <c r="X313" s="95">
        <v>4</v>
      </c>
      <c r="Y313" s="96">
        <v>0</v>
      </c>
      <c r="Z313" s="96">
        <v>0</v>
      </c>
      <c r="AA313" s="97">
        <v>0</v>
      </c>
      <c r="AB313" s="97">
        <v>0.02</v>
      </c>
      <c r="AC313" s="95">
        <v>0</v>
      </c>
      <c r="AD313" s="95">
        <v>0</v>
      </c>
      <c r="AE313" s="95">
        <v>4</v>
      </c>
      <c r="AF313" s="95">
        <v>0</v>
      </c>
      <c r="AG313" s="95">
        <v>4</v>
      </c>
      <c r="AH313" s="95">
        <v>0</v>
      </c>
      <c r="AI313" s="96">
        <v>0</v>
      </c>
      <c r="AJ313" s="96">
        <v>0</v>
      </c>
      <c r="AK313" s="96">
        <v>0</v>
      </c>
      <c r="AL313" s="96">
        <v>0</v>
      </c>
      <c r="AM313" s="96">
        <v>0</v>
      </c>
      <c r="AN313" s="95">
        <v>29</v>
      </c>
      <c r="AO313" s="97">
        <v>0</v>
      </c>
      <c r="AP313" s="97">
        <v>0</v>
      </c>
      <c r="AQ313" s="96">
        <v>0</v>
      </c>
      <c r="AR313" s="97">
        <v>0.02</v>
      </c>
      <c r="AS313" s="96">
        <v>0</v>
      </c>
      <c r="AT313" s="95">
        <v>9</v>
      </c>
      <c r="AU313" s="97">
        <v>0.03</v>
      </c>
      <c r="AV313" s="95">
        <v>3</v>
      </c>
      <c r="AW313" s="97">
        <v>0</v>
      </c>
      <c r="AX313" s="97">
        <v>0</v>
      </c>
      <c r="AY313" s="97">
        <v>0</v>
      </c>
      <c r="AZ313" s="95">
        <v>0</v>
      </c>
      <c r="BA313" s="96">
        <v>0.1</v>
      </c>
      <c r="BB313" s="96">
        <v>0.2</v>
      </c>
      <c r="BC313" s="96">
        <v>0.30000000000000004</v>
      </c>
      <c r="BD313" s="96">
        <v>2.4</v>
      </c>
      <c r="BE313" s="96">
        <v>0.2</v>
      </c>
      <c r="BF313" s="96">
        <v>0</v>
      </c>
      <c r="BG313" s="95">
        <v>0</v>
      </c>
      <c r="BH313" s="95">
        <v>0</v>
      </c>
      <c r="BI313" s="95">
        <v>0</v>
      </c>
      <c r="BJ313" s="95">
        <v>0</v>
      </c>
      <c r="BK313" s="96">
        <v>0.1</v>
      </c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 t="s">
        <v>671</v>
      </c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8"/>
      <c r="CT313" s="1"/>
    </row>
    <row r="314" spans="1:107" ht="13.5" customHeight="1" x14ac:dyDescent="0.2">
      <c r="A314" s="103" t="s">
        <v>430</v>
      </c>
      <c r="B314" s="103" t="s">
        <v>87</v>
      </c>
      <c r="C314" s="10" t="s">
        <v>505</v>
      </c>
      <c r="D314" s="5" t="s">
        <v>432</v>
      </c>
      <c r="E314" s="10" t="s">
        <v>548</v>
      </c>
      <c r="F314" s="103" t="s">
        <v>822</v>
      </c>
      <c r="G314" s="103" t="s">
        <v>87</v>
      </c>
      <c r="H314" s="103" t="s">
        <v>823</v>
      </c>
      <c r="I314" s="5" t="s">
        <v>825</v>
      </c>
      <c r="J314" s="103" t="s">
        <v>433</v>
      </c>
      <c r="K314" s="6">
        <v>53</v>
      </c>
      <c r="L314" s="6">
        <v>34.979999999999997</v>
      </c>
      <c r="M314" s="7">
        <v>26</v>
      </c>
      <c r="N314" s="7">
        <v>17</v>
      </c>
      <c r="O314" s="8">
        <v>46.4</v>
      </c>
      <c r="P314" s="8">
        <v>4</v>
      </c>
      <c r="Q314" s="8">
        <v>0.4</v>
      </c>
      <c r="R314" s="8">
        <v>1.5</v>
      </c>
      <c r="S314" s="8">
        <v>5</v>
      </c>
      <c r="T314" s="7">
        <v>1223</v>
      </c>
      <c r="U314" s="7">
        <v>637</v>
      </c>
      <c r="V314" s="7">
        <v>53</v>
      </c>
      <c r="W314" s="7">
        <v>33</v>
      </c>
      <c r="X314" s="7">
        <v>86</v>
      </c>
      <c r="Y314" s="8">
        <v>0.70000000000000007</v>
      </c>
      <c r="Z314" s="8">
        <v>0.6</v>
      </c>
      <c r="AA314" s="6">
        <v>0.12000000000000001</v>
      </c>
      <c r="AB314" s="6">
        <v>0.52</v>
      </c>
      <c r="AC314" s="7">
        <v>0</v>
      </c>
      <c r="AD314" s="7">
        <v>660</v>
      </c>
      <c r="AE314" s="7">
        <v>1511</v>
      </c>
      <c r="AF314" s="7">
        <v>2</v>
      </c>
      <c r="AG314" s="7">
        <v>1852</v>
      </c>
      <c r="AH314" s="7">
        <v>155</v>
      </c>
      <c r="AI314" s="8">
        <v>0</v>
      </c>
      <c r="AJ314" s="8">
        <v>0.8</v>
      </c>
      <c r="AK314" s="8">
        <v>0</v>
      </c>
      <c r="AL314" s="8">
        <v>0.6</v>
      </c>
      <c r="AM314" s="8">
        <v>0</v>
      </c>
      <c r="AN314" s="7">
        <v>165</v>
      </c>
      <c r="AO314" s="6">
        <v>0.14000000000000001</v>
      </c>
      <c r="AP314" s="6">
        <v>0.08</v>
      </c>
      <c r="AQ314" s="8">
        <v>1.7000000000000002</v>
      </c>
      <c r="AR314" s="6">
        <v>0.33999999999999997</v>
      </c>
      <c r="AS314" s="8">
        <v>0</v>
      </c>
      <c r="AT314" s="7">
        <v>109</v>
      </c>
      <c r="AU314" s="6">
        <v>1.29</v>
      </c>
      <c r="AV314" s="7">
        <v>72</v>
      </c>
      <c r="AW314" s="6">
        <v>0.22000000000000003</v>
      </c>
      <c r="AX314" s="6">
        <v>1.26</v>
      </c>
      <c r="AY314" s="6">
        <v>0.60000000000000009</v>
      </c>
      <c r="AZ314" s="7">
        <v>1</v>
      </c>
      <c r="BA314" s="8">
        <v>0.9</v>
      </c>
      <c r="BB314" s="8">
        <v>2.8</v>
      </c>
      <c r="BC314" s="8">
        <v>10</v>
      </c>
      <c r="BD314" s="8">
        <v>0.30000000000000004</v>
      </c>
      <c r="BE314" s="8">
        <v>2.4</v>
      </c>
      <c r="BF314" s="8">
        <v>2.1</v>
      </c>
      <c r="BG314" s="7">
        <v>1</v>
      </c>
      <c r="BH314" s="7">
        <v>0</v>
      </c>
      <c r="BI314" s="7">
        <v>4</v>
      </c>
      <c r="BJ314" s="7">
        <v>6</v>
      </c>
      <c r="BK314" s="8">
        <v>3.1</v>
      </c>
      <c r="BL314" s="103" t="s">
        <v>671</v>
      </c>
      <c r="BM314" s="103"/>
      <c r="BN314" s="103"/>
      <c r="BO314" s="103" t="s">
        <v>671</v>
      </c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 t="s">
        <v>671</v>
      </c>
      <c r="CC314" s="103" t="s">
        <v>671</v>
      </c>
      <c r="CD314" s="103"/>
      <c r="CE314" s="103" t="s">
        <v>671</v>
      </c>
      <c r="CF314" s="103"/>
      <c r="CG314" s="103"/>
      <c r="CH314" s="103"/>
      <c r="CI314" s="103"/>
      <c r="CJ314" s="103"/>
      <c r="CK314" s="103"/>
      <c r="CL314" s="103"/>
      <c r="CM314" s="9"/>
      <c r="CT314" s="1"/>
    </row>
    <row r="315" spans="1:107" ht="13.5" customHeight="1" x14ac:dyDescent="0.2">
      <c r="A315" s="4" t="s">
        <v>430</v>
      </c>
      <c r="B315" s="4" t="s">
        <v>87</v>
      </c>
      <c r="C315" s="10" t="s">
        <v>505</v>
      </c>
      <c r="D315" s="5" t="s">
        <v>432</v>
      </c>
      <c r="E315" s="10"/>
      <c r="F315" s="4" t="s">
        <v>822</v>
      </c>
      <c r="G315" s="4" t="s">
        <v>87</v>
      </c>
      <c r="H315" s="4" t="s">
        <v>823</v>
      </c>
      <c r="I315" s="5" t="s">
        <v>826</v>
      </c>
      <c r="J315" s="4" t="s">
        <v>556</v>
      </c>
      <c r="K315" s="6">
        <v>90</v>
      </c>
      <c r="L315" s="6">
        <v>28.08</v>
      </c>
      <c r="M315" s="7">
        <v>315</v>
      </c>
      <c r="N315" s="7">
        <v>1324</v>
      </c>
      <c r="O315" s="8">
        <v>13.5</v>
      </c>
      <c r="P315" s="8">
        <v>5.6000000000000005</v>
      </c>
      <c r="Q315" s="8">
        <v>0.89999999999999991</v>
      </c>
      <c r="R315" s="8">
        <v>69.599999999999994</v>
      </c>
      <c r="S315" s="8">
        <v>0.8</v>
      </c>
      <c r="T315" s="7">
        <v>133</v>
      </c>
      <c r="U315" s="7">
        <v>133</v>
      </c>
      <c r="V315" s="7">
        <v>11</v>
      </c>
      <c r="W315" s="7">
        <v>15</v>
      </c>
      <c r="X315" s="7">
        <v>69</v>
      </c>
      <c r="Y315" s="8">
        <v>0.1</v>
      </c>
      <c r="Z315" s="8">
        <v>0.30000000000000004</v>
      </c>
      <c r="AA315" s="6">
        <v>7.0000000000000007E-2</v>
      </c>
      <c r="AB315" s="6">
        <v>0.03</v>
      </c>
      <c r="AC315" s="7">
        <v>1</v>
      </c>
      <c r="AD315" s="7">
        <v>6</v>
      </c>
      <c r="AE315" s="7">
        <v>104</v>
      </c>
      <c r="AF315" s="7">
        <v>2</v>
      </c>
      <c r="AG315" s="7">
        <v>104</v>
      </c>
      <c r="AH315" s="7">
        <v>10</v>
      </c>
      <c r="AI315" s="8">
        <v>0</v>
      </c>
      <c r="AJ315" s="8">
        <v>0.5</v>
      </c>
      <c r="AK315" s="8">
        <v>0</v>
      </c>
      <c r="AL315" s="8">
        <v>0</v>
      </c>
      <c r="AM315" s="8">
        <v>0</v>
      </c>
      <c r="AN315" s="7">
        <v>10</v>
      </c>
      <c r="AO315" s="6">
        <v>0.01</v>
      </c>
      <c r="AP315" s="6">
        <v>0.01</v>
      </c>
      <c r="AQ315" s="8">
        <v>0.5</v>
      </c>
      <c r="AR315" s="6">
        <v>0.05</v>
      </c>
      <c r="AS315" s="8">
        <v>0.5</v>
      </c>
      <c r="AT315" s="7">
        <v>9</v>
      </c>
      <c r="AU315" s="6">
        <v>0.17</v>
      </c>
      <c r="AV315" s="7">
        <v>4</v>
      </c>
      <c r="AW315" s="6">
        <v>6.0000000000000005E-2</v>
      </c>
      <c r="AX315" s="6">
        <v>0.03</v>
      </c>
      <c r="AY315" s="6">
        <v>0.09</v>
      </c>
      <c r="AZ315" s="7">
        <v>56</v>
      </c>
      <c r="BA315" s="8">
        <v>0.1</v>
      </c>
      <c r="BB315" s="8">
        <v>0.3</v>
      </c>
      <c r="BC315" s="8">
        <v>0.4</v>
      </c>
      <c r="BD315" s="8">
        <v>0</v>
      </c>
      <c r="BE315" s="8">
        <v>0.2</v>
      </c>
      <c r="BF315" s="8">
        <v>0</v>
      </c>
      <c r="BG315" s="7">
        <v>0</v>
      </c>
      <c r="BH315" s="7">
        <v>0</v>
      </c>
      <c r="BI315" s="7">
        <v>0</v>
      </c>
      <c r="BJ315" s="7">
        <v>1</v>
      </c>
      <c r="BK315" s="8">
        <v>0.4</v>
      </c>
      <c r="BL315" s="4" t="s">
        <v>671</v>
      </c>
      <c r="BM315" s="4"/>
      <c r="BN315" s="4"/>
      <c r="BO315" s="4"/>
      <c r="BP315" s="4"/>
      <c r="BQ315" s="4" t="s">
        <v>671</v>
      </c>
      <c r="BR315" s="4" t="s">
        <v>671</v>
      </c>
      <c r="BS315" s="4"/>
      <c r="BT315" s="4" t="s">
        <v>671</v>
      </c>
      <c r="BU315" s="4"/>
      <c r="BV315" s="4"/>
      <c r="BW315" s="4"/>
      <c r="BX315" s="4"/>
      <c r="BY315" s="4"/>
      <c r="BZ315" s="4"/>
      <c r="CA315" s="4"/>
      <c r="CB315" s="4" t="s">
        <v>671</v>
      </c>
      <c r="CC315" s="4" t="s">
        <v>671</v>
      </c>
      <c r="CD315" s="4"/>
      <c r="CE315" s="4"/>
      <c r="CF315" s="4"/>
      <c r="CG315" s="4"/>
      <c r="CH315" s="4"/>
      <c r="CI315" s="4" t="s">
        <v>671</v>
      </c>
      <c r="CJ315" s="4"/>
      <c r="CK315" s="4" t="s">
        <v>671</v>
      </c>
      <c r="CL315" s="4"/>
      <c r="CM315" s="9"/>
      <c r="CT315" s="1"/>
    </row>
    <row r="316" spans="1:107" s="64" customFormat="1" ht="13.5" customHeight="1" x14ac:dyDescent="0.2">
      <c r="A316" s="58" t="s">
        <v>430</v>
      </c>
      <c r="B316" s="58" t="s">
        <v>87</v>
      </c>
      <c r="C316" s="65" t="s">
        <v>505</v>
      </c>
      <c r="D316" s="59" t="s">
        <v>434</v>
      </c>
      <c r="E316" s="65"/>
      <c r="F316" s="58" t="s">
        <v>822</v>
      </c>
      <c r="G316" s="58" t="s">
        <v>87</v>
      </c>
      <c r="H316" s="58" t="s">
        <v>823</v>
      </c>
      <c r="I316" s="59" t="s">
        <v>827</v>
      </c>
      <c r="J316" s="58" t="s">
        <v>674</v>
      </c>
      <c r="K316" s="60">
        <v>181</v>
      </c>
      <c r="L316" s="60">
        <v>11.25</v>
      </c>
      <c r="M316" s="61">
        <v>25</v>
      </c>
      <c r="N316" s="61">
        <v>16</v>
      </c>
      <c r="O316" s="62">
        <v>24.1</v>
      </c>
      <c r="P316" s="62">
        <v>1.2</v>
      </c>
      <c r="Q316" s="62">
        <v>0.4</v>
      </c>
      <c r="R316" s="62">
        <v>4.2</v>
      </c>
      <c r="S316" s="62">
        <v>0.4</v>
      </c>
      <c r="T316" s="61">
        <v>1</v>
      </c>
      <c r="U316" s="61">
        <v>101</v>
      </c>
      <c r="V316" s="61">
        <v>8</v>
      </c>
      <c r="W316" s="61">
        <v>24</v>
      </c>
      <c r="X316" s="61">
        <v>97</v>
      </c>
      <c r="Y316" s="62">
        <v>0.8</v>
      </c>
      <c r="Z316" s="62">
        <v>1.2</v>
      </c>
      <c r="AA316" s="60">
        <v>0.2</v>
      </c>
      <c r="AB316" s="60">
        <v>0.73</v>
      </c>
      <c r="AC316" s="61">
        <v>0</v>
      </c>
      <c r="AD316" s="61">
        <v>0</v>
      </c>
      <c r="AE316" s="61">
        <v>0</v>
      </c>
      <c r="AF316" s="61">
        <v>0</v>
      </c>
      <c r="AG316" s="61">
        <v>0</v>
      </c>
      <c r="AH316" s="61">
        <v>0</v>
      </c>
      <c r="AI316" s="62">
        <v>0</v>
      </c>
      <c r="AJ316" s="62">
        <v>0</v>
      </c>
      <c r="AK316" s="62">
        <v>0</v>
      </c>
      <c r="AL316" s="62">
        <v>0</v>
      </c>
      <c r="AM316" s="62">
        <v>0</v>
      </c>
      <c r="AN316" s="61">
        <v>0</v>
      </c>
      <c r="AO316" s="60">
        <v>0.08</v>
      </c>
      <c r="AP316" s="60">
        <v>0.02</v>
      </c>
      <c r="AQ316" s="62">
        <v>1.5</v>
      </c>
      <c r="AR316" s="60">
        <v>0.11</v>
      </c>
      <c r="AS316" s="62">
        <v>0</v>
      </c>
      <c r="AT316" s="61">
        <v>11</v>
      </c>
      <c r="AU316" s="60">
        <v>0.55000000000000004</v>
      </c>
      <c r="AV316" s="61">
        <v>0</v>
      </c>
      <c r="AW316" s="60">
        <v>0.28999999999999998</v>
      </c>
      <c r="AX316" s="60">
        <v>0.16999999999999998</v>
      </c>
      <c r="AY316" s="60">
        <v>0.33</v>
      </c>
      <c r="AZ316" s="61">
        <v>0</v>
      </c>
      <c r="BA316" s="62">
        <v>0.8</v>
      </c>
      <c r="BB316" s="62">
        <v>1</v>
      </c>
      <c r="BC316" s="62">
        <v>2.6</v>
      </c>
      <c r="BD316" s="62">
        <v>0.7</v>
      </c>
      <c r="BE316" s="62">
        <v>1.1000000000000001</v>
      </c>
      <c r="BF316" s="62">
        <v>0.2</v>
      </c>
      <c r="BG316" s="61">
        <v>0</v>
      </c>
      <c r="BH316" s="61">
        <v>0</v>
      </c>
      <c r="BI316" s="61">
        <v>0</v>
      </c>
      <c r="BJ316" s="61">
        <v>2</v>
      </c>
      <c r="BK316" s="62">
        <v>0.5</v>
      </c>
      <c r="BL316" s="58"/>
      <c r="BM316" s="58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  <c r="CG316" s="58"/>
      <c r="CH316" s="58"/>
      <c r="CI316" s="58"/>
      <c r="CJ316" s="58"/>
      <c r="CK316" s="58"/>
      <c r="CL316" s="58"/>
      <c r="CM316" s="66"/>
      <c r="CO316" s="67">
        <f>SUM(M313:M316)</f>
        <v>684</v>
      </c>
      <c r="CP316" s="68">
        <f>SUM(P313:P316)</f>
        <v>24</v>
      </c>
      <c r="CQ316" s="68">
        <f>SUM(Q313:Q316)</f>
        <v>22.2</v>
      </c>
      <c r="CR316" s="68">
        <f>SUM(R313:R316)</f>
        <v>101.5</v>
      </c>
      <c r="CS316" s="68">
        <f>SUM(BD313:BD316)</f>
        <v>3.4000000000000004</v>
      </c>
      <c r="CT316" s="82">
        <v>245</v>
      </c>
      <c r="CU316" s="78">
        <f>$CP316*4/CO316*100</f>
        <v>14.035087719298245</v>
      </c>
      <c r="CV316" s="78">
        <f>CQ316*9/CO316*100</f>
        <v>29.210526315789469</v>
      </c>
      <c r="CW316" s="78">
        <f>CR316*4/CO316*100</f>
        <v>59.356725146198826</v>
      </c>
      <c r="CX316" s="79" t="str">
        <f>IF(AND(CO316&gt;=650,CO316&lt;=850),"○","×")</f>
        <v>○</v>
      </c>
      <c r="CY316" s="79" t="str">
        <f>IF((CS316&lt;3.5),"○","×")</f>
        <v>○</v>
      </c>
      <c r="CZ316" s="79" t="str">
        <f>IF(AND(CT316&gt;=140),"○","×")</f>
        <v>○</v>
      </c>
      <c r="DA316" s="79" t="str">
        <f>IF(AND(CU316&gt;=12.5,CU316&lt;=20.4),"○","×")</f>
        <v>○</v>
      </c>
      <c r="DB316" s="79" t="str">
        <f>IF(AND(CV316&gt;=20.4,CV316&lt;=30.4),"○","×")</f>
        <v>○</v>
      </c>
      <c r="DC316" s="79" t="str">
        <f>IF(AND(CW316&gt;=49.5,CW316&lt;=65.4),"○","×")</f>
        <v>○</v>
      </c>
    </row>
  </sheetData>
  <autoFilter ref="A2:DC316"/>
  <mergeCells count="3">
    <mergeCell ref="F1:BK1"/>
    <mergeCell ref="BL1:BR1"/>
    <mergeCell ref="BS1:CL1"/>
  </mergeCells>
  <phoneticPr fontId="21"/>
  <pageMargins left="0.78700000000000003" right="0.39370078740157483" top="0.78740157480314965" bottom="0.59055118110236227" header="0.39370078740157483" footer="0.39370078740157483"/>
  <pageSetup paperSize="8" scale="88" orientation="portrait" r:id="rId1"/>
  <headerFooter alignWithMargins="0">
    <oddFooter>&amp;RnKKS591_CCAS1.0.0.3</oddFooter>
  </headerFooter>
  <rowBreaks count="4" manualBreakCount="4">
    <brk id="99" max="16383" man="1"/>
    <brk id="199" max="16383" man="1"/>
    <brk id="295" max="16383" man="1"/>
    <brk id="380" max="16383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メニューPOP</vt:lpstr>
      <vt:lpstr>一覧表</vt:lpstr>
      <vt:lpstr>元データ★ここを上書き</vt:lpstr>
      <vt:lpstr>メニューPOP!Print_Area</vt:lpstr>
    </vt:vector>
  </TitlesOfParts>
  <Company>SOFTOM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sagara</dc:creator>
  <cp:lastModifiedBy>黒﨑 明莉</cp:lastModifiedBy>
  <cp:lastPrinted>2020-02-27T01:09:48Z</cp:lastPrinted>
  <dcterms:created xsi:type="dcterms:W3CDTF">2007-03-15T01:55:06Z</dcterms:created>
  <dcterms:modified xsi:type="dcterms:W3CDTF">2022-05-20T06:44:52Z</dcterms:modified>
</cp:coreProperties>
</file>